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tabRatio="660" activeTab="0"/>
  </bookViews>
  <sheets>
    <sheet name="пр.9-источники" sheetId="1" r:id="rId1"/>
    <sheet name="пр.11 программа" sheetId="2" state="hidden" r:id="rId2"/>
    <sheet name="пр.12-верх.предел" sheetId="3" state="hidden" r:id="rId3"/>
  </sheets>
  <definedNames/>
  <calcPr fullCalcOnLoad="1"/>
</workbook>
</file>

<file path=xl/sharedStrings.xml><?xml version="1.0" encoding="utf-8"?>
<sst xmlns="http://schemas.openxmlformats.org/spreadsheetml/2006/main" count="210" uniqueCount="169">
  <si>
    <t>Источники внутреннего финансирования дефицита бюджета городского округа город Мегион на 2012 год</t>
  </si>
  <si>
    <t xml:space="preserve"> Наименование показателя</t>
  </si>
  <si>
    <t>Код источника финансирования по КИВФ, КИВнФ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</si>
  <si>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</si>
  <si>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</si>
  <si>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</si>
  <si>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</si>
  <si>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</si>
  <si>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</si>
  <si>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</si>
  <si>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</si>
  <si>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Кредиты кредитных организаций в валюте 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</si>
  <si>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</si>
  <si>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 бюджетами городских округов в  валюте Российской Федерации</t>
  </si>
  <si>
    <t>050 01 02 00 00 04 0000 710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</si>
  <si>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</si>
  <si>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Погашение кредитов от кредитных организаций  бюджетами городских округов в  валюте Российской Федерации</t>
  </si>
  <si>
    <t>050 01 02 00 00 04 0000 810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</si>
  <si>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</si>
  <si>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</si>
  <si>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бюджетной системы РФ бюджетами городских округов в валюте РФ</t>
  </si>
  <si>
    <t>050 01 03 00 00 04 0000 710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</si>
  <si>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</si>
  <si>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050 01 03 00 00 04 0000 810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</si>
  <si>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</si>
  <si>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</si>
  <si>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</si>
  <si>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</si>
  <si>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</si>
  <si>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</si>
  <si>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</si>
  <si>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</si>
  <si>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</si>
  <si>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</si>
  <si>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</si>
  <si>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</si>
  <si>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</si>
  <si>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</si>
  <si>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</si>
  <si>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</si>
  <si>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</si>
  <si>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</si>
  <si>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</si>
  <si>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</si>
  <si>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</si>
  <si>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</si>
  <si>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</si>
  <si>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</si>
  <si>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</si>
  <si>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</si>
  <si>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</si>
  <si>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</si>
  <si>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</si>
  <si>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</si>
  <si>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</si>
  <si>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</si>
  <si>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</si>
  <si>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</si>
  <si>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</si>
  <si>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</si>
  <si>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</si>
  <si>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</si>
  <si>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</si>
  <si>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</si>
  <si>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остатков финансовых резервов  бюджетов</t>
  </si>
  <si>
    <t>Увеличение остатков денежных средств  финансовых резервов бюджетов</t>
  </si>
  <si>
    <t>Увеличение остатков денежных средств  финансового резерва бюджетов городских округов  Российской Федерации</t>
  </si>
  <si>
    <t>Увеличение прочих остатков средств бюджетов</t>
  </si>
  <si>
    <t>050 01 05 02 00 00 0000 500</t>
  </si>
  <si>
    <t>Увеличение прочих остатков денежных средств  бюджетов</t>
  </si>
  <si>
    <t>050 01 05 02 01 00 0000 510</t>
  </si>
  <si>
    <t>Увеличение прочих остатков денежных средств  бюджетов городских округов</t>
  </si>
  <si>
    <t>050 01 05 02 01 04 0000 510</t>
  </si>
  <si>
    <t>Уменьшение остатков средств бюджетов</t>
  </si>
  <si>
    <t>Уменьшение остатков финансовых резервов  бюджетов</t>
  </si>
  <si>
    <t>Уменьшение остатков денежных средств  финансовых резервов</t>
  </si>
  <si>
    <t>Уменьшение остатков денежных средств  финансовых резервов бюджетов городских округов  Российской Федерации</t>
  </si>
  <si>
    <t>Уменьшение прочих остатков средств бюджетов</t>
  </si>
  <si>
    <t>Уменьшение прочих остатков денежных средств  бюджетов</t>
  </si>
  <si>
    <t>050 01 05 02 01 00 0000 610</t>
  </si>
  <si>
    <t>Уменьшение прочих остатков денежных средств  бюджетов городских округов</t>
  </si>
  <si>
    <t>050 01 05 02 01 04 0000 610</t>
  </si>
  <si>
    <t>050 01 05 02 02 00 0000 620</t>
  </si>
  <si>
    <t>Уменьшение прочих остатков средств бюджетов, временно размещенных в ценных бумагах</t>
  </si>
  <si>
    <t>050 01 05 02 02 04 0000 620</t>
  </si>
  <si>
    <t>Источники финансирования дефицита бюджетов - всего</t>
  </si>
  <si>
    <t>000 90 00 00 00 00 0000 000</t>
  </si>
  <si>
    <t>Директор департамента финансов                                                                                                                                Н.А.Мартынюк</t>
  </si>
  <si>
    <t>Исполнитель:</t>
  </si>
  <si>
    <t>Начальник управления бюджетного планирования</t>
  </si>
  <si>
    <t>Лилия Вазимовна Пастух</t>
  </si>
  <si>
    <t>050 01 02 00 00 00 0000 700</t>
  </si>
  <si>
    <t>050 01 02 00 00 00 0000 800</t>
  </si>
  <si>
    <t>050 01 01 00 00 00 0000 700</t>
  </si>
  <si>
    <t>050 01 01 00 00 04 0000 710</t>
  </si>
  <si>
    <t>050 01 01 00 00 00 0000 800</t>
  </si>
  <si>
    <t>050 01 01 00 00 04 0000 810</t>
  </si>
  <si>
    <t>050 01 03 00 00 00 0000 700</t>
  </si>
  <si>
    <t>050 01 03 00 00 00 0000 800</t>
  </si>
  <si>
    <t>050 01 05 00 00 00 0000 000</t>
  </si>
  <si>
    <t>050 01 03 00 00 00 0000 000</t>
  </si>
  <si>
    <t>050 01 02 00 00 00 0000 000</t>
  </si>
  <si>
    <t>050 01 01 00 00 00 0000 000</t>
  </si>
  <si>
    <t>050 01 05 00 00 00 0000 500</t>
  </si>
  <si>
    <t>050 01 05 01 00 00 0000 500</t>
  </si>
  <si>
    <t>050 01 05 01 01 00 0000 510</t>
  </si>
  <si>
    <t>050 01 05 01 01 04 0000 510</t>
  </si>
  <si>
    <t>050 01 05 00 00 00 0000 600</t>
  </si>
  <si>
    <t>050 01 05 01 00 00 0000 600</t>
  </si>
  <si>
    <t>050 01 05 01 01 00 0000 610</t>
  </si>
  <si>
    <t>050 01 05 01 01 04 0000 610</t>
  </si>
  <si>
    <t>050 01 05 02 00 00 0000 600</t>
  </si>
  <si>
    <t>Погашение кредитов от кредитных организаций   в  валюте Российской Федерации</t>
  </si>
  <si>
    <t>0,1</t>
  </si>
  <si>
    <t>4</t>
  </si>
  <si>
    <t>Уточнение №207 от 23.12.2011 (тыс.руб.)</t>
  </si>
  <si>
    <t>Утверждено решением Думы города Мегиона от 12.12.2011 №202 (тыс.руб.)</t>
  </si>
  <si>
    <t>Изменения (+;-) (январь) (тыс.руб.)</t>
  </si>
  <si>
    <t>Уточнение №217 от 27.01.2012</t>
  </si>
  <si>
    <t>Изменения (+;-) (февраль) (тыс.руб.)</t>
  </si>
  <si>
    <t>к решению Думы</t>
  </si>
  <si>
    <t>города Мегиона</t>
  </si>
  <si>
    <t>от ___________2012  №___</t>
  </si>
  <si>
    <t>Приложение  11</t>
  </si>
  <si>
    <t>Приложение 9</t>
  </si>
  <si>
    <t>Уточнение №225 от 24.02.2012 (тыс.руб.)</t>
  </si>
  <si>
    <t>Изменения (+;-) (март) (тыс.руб.)</t>
  </si>
  <si>
    <t>Уточнение №237 от 23.03.2012 (тыс.руб.)</t>
  </si>
  <si>
    <t>Изменения (+;-) (апрель) (тыс.руб.)</t>
  </si>
  <si>
    <t>0</t>
  </si>
  <si>
    <t>Уточнение №251 от 20.04.2012 (тыс.руб.)</t>
  </si>
  <si>
    <t>Изменения (+;-) (май) (тыс.руб.)</t>
  </si>
  <si>
    <t>Уточнено  (сумма с учетом изменений)   (тыс.руб.)</t>
  </si>
  <si>
    <t>Изменения (+;-) (июнь) (тыс.руб.)</t>
  </si>
  <si>
    <t>Уточнение №264 от 30.05.2012 (тыс.руб)</t>
  </si>
  <si>
    <t>Уточнение №271 от 22.06.2012   (тыс.руб.)</t>
  </si>
  <si>
    <t>от ____________2012 года №_____</t>
  </si>
  <si>
    <t xml:space="preserve">                                  Программа муниципальных внутренних заимствований </t>
  </si>
  <si>
    <t xml:space="preserve">                                        городского округа город Мегион на 2012 год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</si>
  <si>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</si>
  <si>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</si>
  <si>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</si>
  <si>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</si>
  <si>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</si>
  <si>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</si>
  <si>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</si>
  <si>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 xml:space="preserve">                           Верхний предел муниципального внутреннего долга</t>
  </si>
  <si>
    <t xml:space="preserve">                                           городского округа город Мегион</t>
  </si>
  <si>
    <t xml:space="preserve">                                                          на 01.01.2013 года</t>
  </si>
  <si>
    <t>Вид долгового обязательства</t>
  </si>
  <si>
    <t>Сумма (тыс.руб)</t>
  </si>
  <si>
    <t>Муниципальные гарантии городского округа город Мегион</t>
  </si>
  <si>
    <t>Общая сумма долга  на 01.01.2012 г.</t>
  </si>
  <si>
    <t>Погашение кредита в 2012 году</t>
  </si>
  <si>
    <t>Общая сумма долга  на 01.01.2013 г.</t>
  </si>
  <si>
    <t>Приложение 8</t>
  </si>
  <si>
    <t>Приложение 10</t>
  </si>
  <si>
    <t>от 06.07.2012  № 276</t>
  </si>
  <si>
    <t>Изменения (+;-) (сентябрь) (тыс.руб.)</t>
  </si>
  <si>
    <t>Приложение 11</t>
  </si>
  <si>
    <t>Приложение 12</t>
  </si>
  <si>
    <t>иные</t>
  </si>
  <si>
    <t>субсидии</t>
  </si>
  <si>
    <t>субвенции</t>
  </si>
  <si>
    <t>Изменения (+;-) (июль) (тыс.руб.)</t>
  </si>
  <si>
    <t>Уточненение №276 от 06.07.2012   (тыс.руб.)</t>
  </si>
  <si>
    <t>Изменения (+;-) (октябрь) (тыс.руб.)</t>
  </si>
  <si>
    <t>Уточненение №280 от 28.09.2012   (тыс.руб.)</t>
  </si>
  <si>
    <t>от 25.10.2012 года № 290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</si>
</sst>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right"/>
    </xf>
    <xf numFmtId="0" fontId="42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right"/>
    </xf>
    <xf numFmtId="0" fontId="42" fillId="0" borderId="0" xfId="0" applyFont="1" applyAlignment="1">
      <alignment horizontal="justify"/>
    </xf>
    <xf numFmtId="49" fontId="4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/>
    </xf>
    <xf numFmtId="0" fontId="5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justify" vertical="center"/>
    </xf>
    <xf numFmtId="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4" fillId="0" borderId="0" xfId="0" applyFont="1" applyAlignment="1">
      <alignment/>
    </xf>
    <xf numFmtId="0" fontId="32" fillId="0" borderId="0" xfId="0" applyFont="1" applyAlignment="1">
      <alignment/>
    </xf>
    <xf numFmtId="0" fontId="41" fillId="0" borderId="10" xfId="0" applyFont="1" applyFill="1" applyBorder="1" applyAlignment="1">
      <alignment horizontal="justify" vertical="center"/>
    </xf>
    <xf numFmtId="4" fontId="42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2"/>
  <sheetViews>
    <sheetView tabSelected="1" zoomScalePageLayoutView="0" workbookViewId="0" topLeftCell="A1">
      <selection activeCell="X8" sqref="X8"/>
    </sheetView>
  </sheetViews>
  <sheetFormatPr defaultColWidth="67.00390625" defaultRowHeight="15"/>
  <cols>
    <col min="1" max="1" width="67.00390625" style="2" customWidth="1"/>
    <col min="2" max="2" width="29.7109375" style="2" customWidth="1"/>
    <col min="3" max="3" width="19.421875" style="2" hidden="1" customWidth="1"/>
    <col min="4" max="4" width="19.140625" style="2" hidden="1" customWidth="1"/>
    <col min="5" max="5" width="16.00390625" style="2" hidden="1" customWidth="1"/>
    <col min="6" max="6" width="18.7109375" style="2" hidden="1" customWidth="1"/>
    <col min="7" max="7" width="15.421875" style="2" hidden="1" customWidth="1"/>
    <col min="8" max="8" width="18.28125" style="2" hidden="1" customWidth="1"/>
    <col min="9" max="9" width="15.421875" style="2" hidden="1" customWidth="1"/>
    <col min="10" max="10" width="18.28125" style="2" hidden="1" customWidth="1"/>
    <col min="11" max="11" width="15.421875" style="2" hidden="1" customWidth="1"/>
    <col min="12" max="12" width="18.28125" style="2" hidden="1" customWidth="1"/>
    <col min="13" max="13" width="15.421875" style="2" hidden="1" customWidth="1"/>
    <col min="14" max="14" width="15.8515625" style="2" hidden="1" customWidth="1"/>
    <col min="15" max="15" width="15.421875" style="2" hidden="1" customWidth="1"/>
    <col min="16" max="16" width="15.8515625" style="2" hidden="1" customWidth="1"/>
    <col min="17" max="17" width="15.421875" style="2" hidden="1" customWidth="1"/>
    <col min="18" max="18" width="15.8515625" style="2" hidden="1" customWidth="1"/>
    <col min="19" max="19" width="15.421875" style="2" hidden="1" customWidth="1"/>
    <col min="20" max="20" width="15.8515625" style="2" customWidth="1"/>
    <col min="21" max="21" width="15.421875" style="2" customWidth="1"/>
    <col min="22" max="22" width="15.8515625" style="2" customWidth="1"/>
    <col min="23" max="28" width="12.8515625" style="2" customWidth="1"/>
    <col min="29" max="29" width="9.140625" style="2" customWidth="1"/>
    <col min="30" max="30" width="12.7109375" style="2" customWidth="1"/>
    <col min="31" max="255" width="9.140625" style="2" customWidth="1"/>
    <col min="256" max="16384" width="67.00390625" style="2" customWidth="1"/>
  </cols>
  <sheetData>
    <row r="1" spans="7:22" s="1" customFormat="1" ht="15.75">
      <c r="G1" s="25" t="s">
        <v>123</v>
      </c>
      <c r="H1" s="25"/>
      <c r="I1" s="25" t="s">
        <v>123</v>
      </c>
      <c r="J1" s="25"/>
      <c r="K1" s="25" t="s">
        <v>124</v>
      </c>
      <c r="L1" s="25"/>
      <c r="M1" s="25" t="s">
        <v>124</v>
      </c>
      <c r="N1" s="25"/>
      <c r="O1" s="25" t="s">
        <v>124</v>
      </c>
      <c r="P1" s="25"/>
      <c r="Q1" s="25" t="s">
        <v>155</v>
      </c>
      <c r="R1" s="25"/>
      <c r="S1" s="25" t="s">
        <v>156</v>
      </c>
      <c r="T1" s="25"/>
      <c r="U1" s="25" t="s">
        <v>124</v>
      </c>
      <c r="V1" s="25"/>
    </row>
    <row r="2" spans="7:22" s="1" customFormat="1" ht="15.75">
      <c r="G2" s="25" t="s">
        <v>120</v>
      </c>
      <c r="H2" s="25"/>
      <c r="I2" s="25" t="s">
        <v>120</v>
      </c>
      <c r="J2" s="25"/>
      <c r="K2" s="25" t="s">
        <v>120</v>
      </c>
      <c r="L2" s="25"/>
      <c r="M2" s="25" t="s">
        <v>120</v>
      </c>
      <c r="N2" s="25"/>
      <c r="O2" s="25" t="s">
        <v>120</v>
      </c>
      <c r="P2" s="25"/>
      <c r="Q2" s="25" t="s">
        <v>120</v>
      </c>
      <c r="R2" s="25"/>
      <c r="S2" s="25" t="s">
        <v>120</v>
      </c>
      <c r="T2" s="25"/>
      <c r="U2" s="25" t="s">
        <v>120</v>
      </c>
      <c r="V2" s="25"/>
    </row>
    <row r="3" spans="7:22" s="1" customFormat="1" ht="15.75">
      <c r="G3" s="25" t="s">
        <v>121</v>
      </c>
      <c r="H3" s="25"/>
      <c r="I3" s="25" t="s">
        <v>121</v>
      </c>
      <c r="J3" s="25"/>
      <c r="K3" s="25" t="s">
        <v>121</v>
      </c>
      <c r="L3" s="25"/>
      <c r="M3" s="25" t="s">
        <v>121</v>
      </c>
      <c r="N3" s="25"/>
      <c r="O3" s="25" t="s">
        <v>121</v>
      </c>
      <c r="P3" s="25"/>
      <c r="Q3" s="25" t="s">
        <v>121</v>
      </c>
      <c r="R3" s="25"/>
      <c r="S3" s="25" t="s">
        <v>121</v>
      </c>
      <c r="T3" s="25"/>
      <c r="U3" s="25" t="s">
        <v>121</v>
      </c>
      <c r="V3" s="25"/>
    </row>
    <row r="4" spans="7:21" s="1" customFormat="1" ht="15.75">
      <c r="G4" s="25" t="s">
        <v>122</v>
      </c>
      <c r="H4" s="25"/>
      <c r="I4" s="25" t="s">
        <v>122</v>
      </c>
      <c r="J4" s="25"/>
      <c r="K4" s="25" t="s">
        <v>122</v>
      </c>
      <c r="L4" s="25"/>
      <c r="M4" s="25" t="s">
        <v>122</v>
      </c>
      <c r="N4" s="25"/>
      <c r="O4" s="25" t="s">
        <v>122</v>
      </c>
      <c r="P4" s="25"/>
      <c r="Q4" s="25" t="s">
        <v>157</v>
      </c>
      <c r="R4" s="25"/>
      <c r="S4" s="1" t="s">
        <v>136</v>
      </c>
      <c r="U4" s="1" t="s">
        <v>168</v>
      </c>
    </row>
    <row r="5" spans="5:22" ht="15"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2" ht="15" customHeight="1">
      <c r="A6" s="36" t="s">
        <v>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1:22" ht="1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</row>
    <row r="8" spans="1:22" ht="15" customHeight="1">
      <c r="A8" s="38" t="s">
        <v>1</v>
      </c>
      <c r="B8" s="39" t="s">
        <v>2</v>
      </c>
      <c r="C8" s="40" t="s">
        <v>116</v>
      </c>
      <c r="D8" s="40" t="s">
        <v>115</v>
      </c>
      <c r="E8" s="41" t="s">
        <v>117</v>
      </c>
      <c r="F8" s="40" t="s">
        <v>118</v>
      </c>
      <c r="G8" s="41" t="s">
        <v>119</v>
      </c>
      <c r="H8" s="40" t="s">
        <v>125</v>
      </c>
      <c r="I8" s="41" t="s">
        <v>126</v>
      </c>
      <c r="J8" s="40" t="s">
        <v>127</v>
      </c>
      <c r="K8" s="41" t="s">
        <v>128</v>
      </c>
      <c r="L8" s="40" t="s">
        <v>130</v>
      </c>
      <c r="M8" s="41" t="s">
        <v>131</v>
      </c>
      <c r="N8" s="40" t="s">
        <v>134</v>
      </c>
      <c r="O8" s="41" t="s">
        <v>133</v>
      </c>
      <c r="P8" s="40" t="s">
        <v>135</v>
      </c>
      <c r="Q8" s="41" t="s">
        <v>164</v>
      </c>
      <c r="R8" s="40" t="s">
        <v>165</v>
      </c>
      <c r="S8" s="41" t="s">
        <v>158</v>
      </c>
      <c r="T8" s="40" t="s">
        <v>167</v>
      </c>
      <c r="U8" s="41" t="s">
        <v>166</v>
      </c>
      <c r="V8" s="40" t="s">
        <v>132</v>
      </c>
    </row>
    <row r="9" spans="1:22" ht="64.5" customHeight="1">
      <c r="A9" s="38"/>
      <c r="B9" s="39"/>
      <c r="C9" s="40"/>
      <c r="D9" s="40"/>
      <c r="E9" s="42"/>
      <c r="F9" s="40"/>
      <c r="G9" s="42"/>
      <c r="H9" s="40"/>
      <c r="I9" s="42"/>
      <c r="J9" s="40"/>
      <c r="K9" s="42"/>
      <c r="L9" s="40"/>
      <c r="M9" s="42"/>
      <c r="N9" s="40"/>
      <c r="O9" s="42"/>
      <c r="P9" s="40"/>
      <c r="Q9" s="42"/>
      <c r="R9" s="40"/>
      <c r="S9" s="42"/>
      <c r="T9" s="40"/>
      <c r="U9" s="42"/>
      <c r="V9" s="40"/>
    </row>
    <row r="10" spans="1:22" s="6" customFormat="1" ht="15">
      <c r="A10" s="3">
        <v>1</v>
      </c>
      <c r="B10" s="4">
        <v>2</v>
      </c>
      <c r="C10" s="4">
        <v>3</v>
      </c>
      <c r="D10" s="23" t="s">
        <v>114</v>
      </c>
      <c r="E10" s="5">
        <v>5</v>
      </c>
      <c r="F10" s="5">
        <v>6</v>
      </c>
      <c r="G10" s="5">
        <v>5</v>
      </c>
      <c r="H10" s="5">
        <v>6</v>
      </c>
      <c r="I10" s="5">
        <v>5</v>
      </c>
      <c r="J10" s="5">
        <v>6</v>
      </c>
      <c r="K10" s="5">
        <v>5</v>
      </c>
      <c r="L10" s="5">
        <v>6</v>
      </c>
      <c r="M10" s="5">
        <v>5</v>
      </c>
      <c r="N10" s="5">
        <v>6</v>
      </c>
      <c r="O10" s="5">
        <v>5</v>
      </c>
      <c r="P10" s="5">
        <v>6</v>
      </c>
      <c r="Q10" s="5">
        <v>5</v>
      </c>
      <c r="R10" s="5">
        <v>6</v>
      </c>
      <c r="S10" s="5">
        <v>5</v>
      </c>
      <c r="T10" s="5">
        <v>6</v>
      </c>
      <c r="U10" s="5">
        <v>5</v>
      </c>
      <c r="V10" s="5">
        <v>6</v>
      </c>
    </row>
    <row r="11" spans="1:22" ht="28.5">
      <c r="A11" s="7" t="s">
        <v>3</v>
      </c>
      <c r="B11" s="8" t="s">
        <v>4</v>
      </c>
      <c r="C11" s="9">
        <f>SUM(C12+C17+C22)</f>
        <v>102411.2</v>
      </c>
      <c r="D11" s="9">
        <f>SUM(D12+D17+D22)</f>
        <v>102411.20000000001</v>
      </c>
      <c r="E11" s="9">
        <f>SUM(E12+E17+E22)</f>
        <v>0</v>
      </c>
      <c r="F11" s="9">
        <f>SUM(D11:E11)</f>
        <v>102411.20000000001</v>
      </c>
      <c r="G11" s="9">
        <f>SUM(G12+G17+G22)</f>
        <v>-10617</v>
      </c>
      <c r="H11" s="9">
        <f>SUM(F11:G11)</f>
        <v>91794.20000000001</v>
      </c>
      <c r="I11" s="9">
        <f>SUM(I12+I17+I22)</f>
        <v>0</v>
      </c>
      <c r="J11" s="9">
        <f>SUM(H11:I11)</f>
        <v>91794.20000000001</v>
      </c>
      <c r="K11" s="9">
        <f>SUM(K12+K17+K22)</f>
        <v>0</v>
      </c>
      <c r="L11" s="9">
        <f>SUM(J11:K11)</f>
        <v>91794.20000000001</v>
      </c>
      <c r="M11" s="9">
        <f>SUM(M12+M17+M22)</f>
        <v>-1540.5</v>
      </c>
      <c r="N11" s="9">
        <f>SUM(L11:M11)</f>
        <v>90253.70000000001</v>
      </c>
      <c r="O11" s="9">
        <f>SUM(O12+O17+O22)</f>
        <v>0</v>
      </c>
      <c r="P11" s="9">
        <f>SUM(N11:O11)</f>
        <v>90253.70000000001</v>
      </c>
      <c r="Q11" s="9">
        <f>SUM(Q12+Q17+Q22)</f>
        <v>2350</v>
      </c>
      <c r="R11" s="9">
        <f>SUM(P11:Q11)</f>
        <v>92603.70000000001</v>
      </c>
      <c r="S11" s="9">
        <f>SUM(S12+S17+S22)</f>
        <v>-3621.4</v>
      </c>
      <c r="T11" s="9">
        <f>SUM(R11:S11)</f>
        <v>88982.30000000002</v>
      </c>
      <c r="U11" s="9">
        <f>SUM(U12+U17+U22)</f>
        <v>0</v>
      </c>
      <c r="V11" s="9">
        <f>SUM(T11:U11)</f>
        <v>88982.30000000002</v>
      </c>
    </row>
    <row r="12" spans="1:22" ht="42.75">
      <c r="A12" s="7" t="s">
        <v>5</v>
      </c>
      <c r="B12" s="8" t="s">
        <v>102</v>
      </c>
      <c r="C12" s="9">
        <f>C14</f>
        <v>0</v>
      </c>
      <c r="D12" s="9">
        <f>D14</f>
        <v>0</v>
      </c>
      <c r="E12" s="9">
        <f>E14</f>
        <v>0</v>
      </c>
      <c r="F12" s="9">
        <f aca="true" t="shared" si="0" ref="F12:F63">SUM(D12:E12)</f>
        <v>0</v>
      </c>
      <c r="G12" s="9">
        <f>G14</f>
        <v>0</v>
      </c>
      <c r="H12" s="9">
        <f aca="true" t="shared" si="1" ref="H12:H63">SUM(F12:G12)</f>
        <v>0</v>
      </c>
      <c r="I12" s="9">
        <f>I14</f>
        <v>0</v>
      </c>
      <c r="J12" s="9">
        <f aca="true" t="shared" si="2" ref="J12:J63">SUM(H12:I12)</f>
        <v>0</v>
      </c>
      <c r="K12" s="9">
        <f>K14</f>
        <v>0</v>
      </c>
      <c r="L12" s="9">
        <f aca="true" t="shared" si="3" ref="L12:L63">SUM(J12:K12)</f>
        <v>0</v>
      </c>
      <c r="M12" s="9">
        <f>M14</f>
        <v>0</v>
      </c>
      <c r="N12" s="9">
        <f aca="true" t="shared" si="4" ref="N12:N63">SUM(L12:M12)</f>
        <v>0</v>
      </c>
      <c r="O12" s="9">
        <f>O14</f>
        <v>0</v>
      </c>
      <c r="P12" s="9">
        <f aca="true" t="shared" si="5" ref="P12:P63">SUM(N12:O12)</f>
        <v>0</v>
      </c>
      <c r="Q12" s="9">
        <f>Q14</f>
        <v>0</v>
      </c>
      <c r="R12" s="9">
        <f aca="true" t="shared" si="6" ref="R12:R63">SUM(P12:Q12)</f>
        <v>0</v>
      </c>
      <c r="S12" s="9">
        <f>S14</f>
        <v>0</v>
      </c>
      <c r="T12" s="9">
        <f aca="true" t="shared" si="7" ref="T12:T63">SUM(R12:S12)</f>
        <v>0</v>
      </c>
      <c r="U12" s="9">
        <f>U14</f>
        <v>0</v>
      </c>
      <c r="V12" s="9">
        <f aca="true" t="shared" si="8" ref="V12:V63">SUM(T12:U12)</f>
        <v>0</v>
      </c>
    </row>
    <row r="13" spans="1:22" ht="45">
      <c r="A13" s="10" t="s">
        <v>6</v>
      </c>
      <c r="B13" s="11" t="s">
        <v>93</v>
      </c>
      <c r="C13" s="12" t="s">
        <v>113</v>
      </c>
      <c r="D13" s="12" t="s">
        <v>7</v>
      </c>
      <c r="E13" s="12" t="s">
        <v>113</v>
      </c>
      <c r="F13" s="9">
        <f t="shared" si="0"/>
        <v>0</v>
      </c>
      <c r="G13" s="12" t="s">
        <v>113</v>
      </c>
      <c r="H13" s="9">
        <f t="shared" si="1"/>
        <v>0</v>
      </c>
      <c r="I13" s="12" t="s">
        <v>113</v>
      </c>
      <c r="J13" s="9">
        <f t="shared" si="2"/>
        <v>0</v>
      </c>
      <c r="K13" s="12" t="s">
        <v>129</v>
      </c>
      <c r="L13" s="9">
        <f t="shared" si="3"/>
        <v>0</v>
      </c>
      <c r="M13" s="12" t="s">
        <v>129</v>
      </c>
      <c r="N13" s="9">
        <f t="shared" si="4"/>
        <v>0</v>
      </c>
      <c r="O13" s="12" t="s">
        <v>129</v>
      </c>
      <c r="P13" s="9">
        <f t="shared" si="5"/>
        <v>0</v>
      </c>
      <c r="Q13" s="12" t="s">
        <v>129</v>
      </c>
      <c r="R13" s="9">
        <f t="shared" si="6"/>
        <v>0</v>
      </c>
      <c r="S13" s="12" t="s">
        <v>129</v>
      </c>
      <c r="T13" s="9">
        <f t="shared" si="7"/>
        <v>0</v>
      </c>
      <c r="U13" s="12" t="s">
        <v>129</v>
      </c>
      <c r="V13" s="9">
        <f t="shared" si="8"/>
        <v>0</v>
      </c>
    </row>
    <row r="14" spans="1:22" ht="45">
      <c r="A14" s="10" t="s">
        <v>8</v>
      </c>
      <c r="B14" s="11" t="s">
        <v>94</v>
      </c>
      <c r="C14" s="13">
        <f>C16</f>
        <v>0</v>
      </c>
      <c r="D14" s="13">
        <f>D16</f>
        <v>0</v>
      </c>
      <c r="E14" s="13">
        <v>0</v>
      </c>
      <c r="F14" s="9">
        <f t="shared" si="0"/>
        <v>0</v>
      </c>
      <c r="G14" s="13">
        <v>0</v>
      </c>
      <c r="H14" s="9">
        <f t="shared" si="1"/>
        <v>0</v>
      </c>
      <c r="I14" s="13">
        <v>0</v>
      </c>
      <c r="J14" s="9">
        <f t="shared" si="2"/>
        <v>0</v>
      </c>
      <c r="K14" s="13">
        <v>0</v>
      </c>
      <c r="L14" s="9">
        <f t="shared" si="3"/>
        <v>0</v>
      </c>
      <c r="M14" s="13">
        <v>0</v>
      </c>
      <c r="N14" s="9">
        <f t="shared" si="4"/>
        <v>0</v>
      </c>
      <c r="O14" s="13">
        <v>0</v>
      </c>
      <c r="P14" s="9">
        <f t="shared" si="5"/>
        <v>0</v>
      </c>
      <c r="Q14" s="13">
        <v>0</v>
      </c>
      <c r="R14" s="9">
        <f t="shared" si="6"/>
        <v>0</v>
      </c>
      <c r="S14" s="13">
        <v>0</v>
      </c>
      <c r="T14" s="9">
        <f t="shared" si="7"/>
        <v>0</v>
      </c>
      <c r="U14" s="13">
        <v>0</v>
      </c>
      <c r="V14" s="9">
        <f t="shared" si="8"/>
        <v>0</v>
      </c>
    </row>
    <row r="15" spans="1:22" ht="45">
      <c r="A15" s="10" t="s">
        <v>9</v>
      </c>
      <c r="B15" s="11" t="s">
        <v>95</v>
      </c>
      <c r="C15" s="14">
        <f>SUM(C16)</f>
        <v>0</v>
      </c>
      <c r="D15" s="14">
        <f>SUM(D16)</f>
        <v>0</v>
      </c>
      <c r="E15" s="14">
        <f>SUM(E16)</f>
        <v>0</v>
      </c>
      <c r="F15" s="9">
        <f t="shared" si="0"/>
        <v>0</v>
      </c>
      <c r="G15" s="14">
        <f>SUM(G16)</f>
        <v>0</v>
      </c>
      <c r="H15" s="9">
        <f t="shared" si="1"/>
        <v>0</v>
      </c>
      <c r="I15" s="14">
        <f>SUM(I16)</f>
        <v>0</v>
      </c>
      <c r="J15" s="9">
        <f t="shared" si="2"/>
        <v>0</v>
      </c>
      <c r="K15" s="14">
        <f>SUM(K16)</f>
        <v>0</v>
      </c>
      <c r="L15" s="9">
        <f t="shared" si="3"/>
        <v>0</v>
      </c>
      <c r="M15" s="14">
        <f>SUM(M16)</f>
        <v>0</v>
      </c>
      <c r="N15" s="9">
        <f t="shared" si="4"/>
        <v>0</v>
      </c>
      <c r="O15" s="14">
        <f>SUM(O16)</f>
        <v>0</v>
      </c>
      <c r="P15" s="9">
        <f t="shared" si="5"/>
        <v>0</v>
      </c>
      <c r="Q15" s="14">
        <f>SUM(Q16)</f>
        <v>0</v>
      </c>
      <c r="R15" s="9">
        <f t="shared" si="6"/>
        <v>0</v>
      </c>
      <c r="S15" s="14">
        <f>SUM(S16)</f>
        <v>0</v>
      </c>
      <c r="T15" s="9">
        <f t="shared" si="7"/>
        <v>0</v>
      </c>
      <c r="U15" s="14">
        <f>SUM(U16)</f>
        <v>0</v>
      </c>
      <c r="V15" s="9">
        <f t="shared" si="8"/>
        <v>0</v>
      </c>
    </row>
    <row r="16" spans="1:22" ht="45">
      <c r="A16" s="10" t="s">
        <v>10</v>
      </c>
      <c r="B16" s="11" t="s">
        <v>96</v>
      </c>
      <c r="C16" s="14">
        <v>0</v>
      </c>
      <c r="D16" s="14">
        <v>0</v>
      </c>
      <c r="E16" s="14">
        <v>0</v>
      </c>
      <c r="F16" s="9">
        <f t="shared" si="0"/>
        <v>0</v>
      </c>
      <c r="G16" s="14">
        <v>0</v>
      </c>
      <c r="H16" s="9">
        <f t="shared" si="1"/>
        <v>0</v>
      </c>
      <c r="I16" s="14">
        <v>0</v>
      </c>
      <c r="J16" s="9">
        <f t="shared" si="2"/>
        <v>0</v>
      </c>
      <c r="K16" s="14">
        <v>0</v>
      </c>
      <c r="L16" s="9">
        <f t="shared" si="3"/>
        <v>0</v>
      </c>
      <c r="M16" s="14">
        <v>0</v>
      </c>
      <c r="N16" s="9">
        <f t="shared" si="4"/>
        <v>0</v>
      </c>
      <c r="O16" s="14">
        <v>0</v>
      </c>
      <c r="P16" s="9">
        <f t="shared" si="5"/>
        <v>0</v>
      </c>
      <c r="Q16" s="14">
        <v>0</v>
      </c>
      <c r="R16" s="9">
        <f t="shared" si="6"/>
        <v>0</v>
      </c>
      <c r="S16" s="14">
        <v>0</v>
      </c>
      <c r="T16" s="9">
        <f t="shared" si="7"/>
        <v>0</v>
      </c>
      <c r="U16" s="14">
        <v>0</v>
      </c>
      <c r="V16" s="9">
        <f t="shared" si="8"/>
        <v>0</v>
      </c>
    </row>
    <row r="17" spans="1:22" ht="28.5">
      <c r="A17" s="7" t="s">
        <v>11</v>
      </c>
      <c r="B17" s="8" t="s">
        <v>101</v>
      </c>
      <c r="C17" s="9">
        <f>SUM(C18+C20)</f>
        <v>100000</v>
      </c>
      <c r="D17" s="9">
        <f>SUM(D18+D20)</f>
        <v>17000</v>
      </c>
      <c r="E17" s="9">
        <f>SUM(E18+E20)</f>
        <v>0</v>
      </c>
      <c r="F17" s="9">
        <f t="shared" si="0"/>
        <v>17000</v>
      </c>
      <c r="G17" s="9">
        <f>SUM(G18+G20)</f>
        <v>0</v>
      </c>
      <c r="H17" s="9">
        <f t="shared" si="1"/>
        <v>17000</v>
      </c>
      <c r="I17" s="9">
        <f>SUM(I18+I20)</f>
        <v>0</v>
      </c>
      <c r="J17" s="9">
        <f t="shared" si="2"/>
        <v>17000</v>
      </c>
      <c r="K17" s="9">
        <f>SUM(K18+K20)</f>
        <v>0</v>
      </c>
      <c r="L17" s="9">
        <f t="shared" si="3"/>
        <v>17000</v>
      </c>
      <c r="M17" s="9">
        <f>SUM(M18+M20)</f>
        <v>0</v>
      </c>
      <c r="N17" s="9">
        <f t="shared" si="4"/>
        <v>17000</v>
      </c>
      <c r="O17" s="9">
        <f>SUM(O18+O20)</f>
        <v>0</v>
      </c>
      <c r="P17" s="9">
        <f t="shared" si="5"/>
        <v>17000</v>
      </c>
      <c r="Q17" s="9">
        <f>SUM(Q18+Q20)</f>
        <v>0</v>
      </c>
      <c r="R17" s="9">
        <f t="shared" si="6"/>
        <v>17000</v>
      </c>
      <c r="S17" s="9">
        <f>SUM(S18+S20)</f>
        <v>0</v>
      </c>
      <c r="T17" s="9">
        <f t="shared" si="7"/>
        <v>17000</v>
      </c>
      <c r="U17" s="9">
        <f>SUM(U18+U20)</f>
        <v>0</v>
      </c>
      <c r="V17" s="9">
        <f t="shared" si="8"/>
        <v>17000</v>
      </c>
    </row>
    <row r="18" spans="1:22" ht="30">
      <c r="A18" s="10" t="s">
        <v>12</v>
      </c>
      <c r="B18" s="11" t="s">
        <v>91</v>
      </c>
      <c r="C18" s="14">
        <f>SUM(C19)</f>
        <v>150000</v>
      </c>
      <c r="D18" s="14">
        <f>SUM(D19)</f>
        <v>50000</v>
      </c>
      <c r="E18" s="14">
        <f>SUM(E19)</f>
        <v>0</v>
      </c>
      <c r="F18" s="9">
        <f t="shared" si="0"/>
        <v>50000</v>
      </c>
      <c r="G18" s="14">
        <f>SUM(G19)</f>
        <v>0</v>
      </c>
      <c r="H18" s="9">
        <f t="shared" si="1"/>
        <v>50000</v>
      </c>
      <c r="I18" s="14">
        <f>SUM(I19)</f>
        <v>0</v>
      </c>
      <c r="J18" s="9">
        <f t="shared" si="2"/>
        <v>50000</v>
      </c>
      <c r="K18" s="14">
        <f>SUM(K19)</f>
        <v>0</v>
      </c>
      <c r="L18" s="9">
        <f t="shared" si="3"/>
        <v>50000</v>
      </c>
      <c r="M18" s="14">
        <f>SUM(M19)</f>
        <v>0</v>
      </c>
      <c r="N18" s="9">
        <f t="shared" si="4"/>
        <v>50000</v>
      </c>
      <c r="O18" s="14">
        <f>SUM(O19)</f>
        <v>0</v>
      </c>
      <c r="P18" s="9">
        <f t="shared" si="5"/>
        <v>50000</v>
      </c>
      <c r="Q18" s="14">
        <f>SUM(Q19)</f>
        <v>0</v>
      </c>
      <c r="R18" s="9">
        <f t="shared" si="6"/>
        <v>50000</v>
      </c>
      <c r="S18" s="14">
        <f>SUM(S19)</f>
        <v>0</v>
      </c>
      <c r="T18" s="9">
        <f t="shared" si="7"/>
        <v>50000</v>
      </c>
      <c r="U18" s="14">
        <f>SUM(U19)</f>
        <v>0</v>
      </c>
      <c r="V18" s="9">
        <f t="shared" si="8"/>
        <v>50000</v>
      </c>
    </row>
    <row r="19" spans="1:22" ht="30">
      <c r="A19" s="10" t="s">
        <v>13</v>
      </c>
      <c r="B19" s="11" t="s">
        <v>14</v>
      </c>
      <c r="C19" s="14">
        <v>150000</v>
      </c>
      <c r="D19" s="14">
        <v>50000</v>
      </c>
      <c r="E19" s="14">
        <v>0</v>
      </c>
      <c r="F19" s="9">
        <f t="shared" si="0"/>
        <v>50000</v>
      </c>
      <c r="G19" s="14">
        <v>0</v>
      </c>
      <c r="H19" s="9">
        <f t="shared" si="1"/>
        <v>50000</v>
      </c>
      <c r="I19" s="14">
        <v>0</v>
      </c>
      <c r="J19" s="9">
        <f t="shared" si="2"/>
        <v>50000</v>
      </c>
      <c r="K19" s="14">
        <v>0</v>
      </c>
      <c r="L19" s="9">
        <f t="shared" si="3"/>
        <v>50000</v>
      </c>
      <c r="M19" s="14">
        <v>0</v>
      </c>
      <c r="N19" s="9">
        <f t="shared" si="4"/>
        <v>50000</v>
      </c>
      <c r="O19" s="14">
        <v>0</v>
      </c>
      <c r="P19" s="9">
        <f t="shared" si="5"/>
        <v>50000</v>
      </c>
      <c r="Q19" s="14">
        <v>0</v>
      </c>
      <c r="R19" s="9">
        <f t="shared" si="6"/>
        <v>50000</v>
      </c>
      <c r="S19" s="14">
        <v>0</v>
      </c>
      <c r="T19" s="9">
        <f t="shared" si="7"/>
        <v>50000</v>
      </c>
      <c r="U19" s="14">
        <v>0</v>
      </c>
      <c r="V19" s="9">
        <f t="shared" si="8"/>
        <v>50000</v>
      </c>
    </row>
    <row r="20" spans="1:22" ht="30">
      <c r="A20" s="10" t="s">
        <v>112</v>
      </c>
      <c r="B20" s="11" t="s">
        <v>92</v>
      </c>
      <c r="C20" s="14">
        <f>SUM(C21)</f>
        <v>-50000</v>
      </c>
      <c r="D20" s="14">
        <f>SUM(D21)</f>
        <v>-33000</v>
      </c>
      <c r="E20" s="14">
        <f>SUM(E21)</f>
        <v>0</v>
      </c>
      <c r="F20" s="9">
        <f t="shared" si="0"/>
        <v>-33000</v>
      </c>
      <c r="G20" s="14">
        <f>SUM(G21)</f>
        <v>0</v>
      </c>
      <c r="H20" s="9">
        <f t="shared" si="1"/>
        <v>-33000</v>
      </c>
      <c r="I20" s="14">
        <f>SUM(I21)</f>
        <v>0</v>
      </c>
      <c r="J20" s="9">
        <f t="shared" si="2"/>
        <v>-33000</v>
      </c>
      <c r="K20" s="14">
        <f>SUM(K21)</f>
        <v>0</v>
      </c>
      <c r="L20" s="9">
        <f t="shared" si="3"/>
        <v>-33000</v>
      </c>
      <c r="M20" s="14">
        <f>SUM(M21)</f>
        <v>0</v>
      </c>
      <c r="N20" s="9">
        <f t="shared" si="4"/>
        <v>-33000</v>
      </c>
      <c r="O20" s="14">
        <f>SUM(O21)</f>
        <v>0</v>
      </c>
      <c r="P20" s="9">
        <f t="shared" si="5"/>
        <v>-33000</v>
      </c>
      <c r="Q20" s="14">
        <f>SUM(Q21)</f>
        <v>0</v>
      </c>
      <c r="R20" s="9">
        <f t="shared" si="6"/>
        <v>-33000</v>
      </c>
      <c r="S20" s="14">
        <f>SUM(S21)</f>
        <v>0</v>
      </c>
      <c r="T20" s="9">
        <f t="shared" si="7"/>
        <v>-33000</v>
      </c>
      <c r="U20" s="14">
        <f>SUM(U21)</f>
        <v>0</v>
      </c>
      <c r="V20" s="9">
        <f t="shared" si="8"/>
        <v>-33000</v>
      </c>
    </row>
    <row r="21" spans="1:22" ht="30">
      <c r="A21" s="10" t="s">
        <v>16</v>
      </c>
      <c r="B21" s="11" t="s">
        <v>17</v>
      </c>
      <c r="C21" s="14">
        <v>-50000</v>
      </c>
      <c r="D21" s="14">
        <v>-33000</v>
      </c>
      <c r="E21" s="14">
        <v>0</v>
      </c>
      <c r="F21" s="9">
        <f t="shared" si="0"/>
        <v>-33000</v>
      </c>
      <c r="G21" s="14">
        <v>0</v>
      </c>
      <c r="H21" s="9">
        <f t="shared" si="1"/>
        <v>-33000</v>
      </c>
      <c r="I21" s="14">
        <v>0</v>
      </c>
      <c r="J21" s="9">
        <f t="shared" si="2"/>
        <v>-33000</v>
      </c>
      <c r="K21" s="14">
        <v>0</v>
      </c>
      <c r="L21" s="9">
        <f t="shared" si="3"/>
        <v>-33000</v>
      </c>
      <c r="M21" s="14">
        <v>0</v>
      </c>
      <c r="N21" s="9">
        <f t="shared" si="4"/>
        <v>-33000</v>
      </c>
      <c r="O21" s="14">
        <v>0</v>
      </c>
      <c r="P21" s="9">
        <f t="shared" si="5"/>
        <v>-33000</v>
      </c>
      <c r="Q21" s="14">
        <v>0</v>
      </c>
      <c r="R21" s="9">
        <f t="shared" si="6"/>
        <v>-33000</v>
      </c>
      <c r="S21" s="14">
        <v>0</v>
      </c>
      <c r="T21" s="9">
        <f t="shared" si="7"/>
        <v>-33000</v>
      </c>
      <c r="U21" s="14">
        <v>0</v>
      </c>
      <c r="V21" s="9">
        <f t="shared" si="8"/>
        <v>-33000</v>
      </c>
    </row>
    <row r="22" spans="1:22" s="19" customFormat="1" ht="28.5">
      <c r="A22" s="16" t="s">
        <v>18</v>
      </c>
      <c r="B22" s="17" t="s">
        <v>100</v>
      </c>
      <c r="C22" s="18">
        <f>C23+C25</f>
        <v>2411.199999999997</v>
      </c>
      <c r="D22" s="18">
        <f>D23+D25</f>
        <v>85411.20000000001</v>
      </c>
      <c r="E22" s="18">
        <f>E23+E25</f>
        <v>0</v>
      </c>
      <c r="F22" s="9">
        <f t="shared" si="0"/>
        <v>85411.20000000001</v>
      </c>
      <c r="G22" s="18">
        <f>G23+G25</f>
        <v>-10617</v>
      </c>
      <c r="H22" s="9">
        <f t="shared" si="1"/>
        <v>74794.20000000001</v>
      </c>
      <c r="I22" s="18">
        <f>I23+I25</f>
        <v>0</v>
      </c>
      <c r="J22" s="9">
        <f t="shared" si="2"/>
        <v>74794.20000000001</v>
      </c>
      <c r="K22" s="18">
        <f>K23+K25</f>
        <v>0</v>
      </c>
      <c r="L22" s="9">
        <f t="shared" si="3"/>
        <v>74794.20000000001</v>
      </c>
      <c r="M22" s="18">
        <f>M23+M25</f>
        <v>-1540.5</v>
      </c>
      <c r="N22" s="9">
        <f t="shared" si="4"/>
        <v>73253.70000000001</v>
      </c>
      <c r="O22" s="18">
        <f>O23+O25</f>
        <v>0</v>
      </c>
      <c r="P22" s="9">
        <f t="shared" si="5"/>
        <v>73253.70000000001</v>
      </c>
      <c r="Q22" s="18">
        <f>Q23+Q25</f>
        <v>2350</v>
      </c>
      <c r="R22" s="9">
        <f t="shared" si="6"/>
        <v>75603.70000000001</v>
      </c>
      <c r="S22" s="18">
        <f>S23+S25</f>
        <v>-3621.4</v>
      </c>
      <c r="T22" s="9">
        <f t="shared" si="7"/>
        <v>71982.30000000002</v>
      </c>
      <c r="U22" s="18">
        <f>U23+U25</f>
        <v>0</v>
      </c>
      <c r="V22" s="9">
        <f t="shared" si="8"/>
        <v>71982.30000000002</v>
      </c>
    </row>
    <row r="23" spans="1:22" s="19" customFormat="1" ht="30">
      <c r="A23" s="15" t="s">
        <v>19</v>
      </c>
      <c r="B23" s="20" t="s">
        <v>97</v>
      </c>
      <c r="C23" s="21">
        <f>C24</f>
        <v>52411.2</v>
      </c>
      <c r="D23" s="21">
        <f>D24</f>
        <v>120644.3</v>
      </c>
      <c r="E23" s="21">
        <f>E24</f>
        <v>0</v>
      </c>
      <c r="F23" s="9">
        <f t="shared" si="0"/>
        <v>120644.3</v>
      </c>
      <c r="G23" s="21">
        <f>G24</f>
        <v>-10617</v>
      </c>
      <c r="H23" s="9">
        <f t="shared" si="1"/>
        <v>110027.3</v>
      </c>
      <c r="I23" s="21">
        <f>I24</f>
        <v>0</v>
      </c>
      <c r="J23" s="9">
        <f t="shared" si="2"/>
        <v>110027.3</v>
      </c>
      <c r="K23" s="21">
        <f>K24</f>
        <v>0</v>
      </c>
      <c r="L23" s="9">
        <f t="shared" si="3"/>
        <v>110027.3</v>
      </c>
      <c r="M23" s="21">
        <f>M24</f>
        <v>-1540.5</v>
      </c>
      <c r="N23" s="9">
        <f t="shared" si="4"/>
        <v>108486.8</v>
      </c>
      <c r="O23" s="21">
        <f>O24</f>
        <v>0</v>
      </c>
      <c r="P23" s="9">
        <f t="shared" si="5"/>
        <v>108486.8</v>
      </c>
      <c r="Q23" s="21">
        <f>Q24</f>
        <v>2350</v>
      </c>
      <c r="R23" s="9">
        <f t="shared" si="6"/>
        <v>110836.8</v>
      </c>
      <c r="S23" s="21">
        <f>S24</f>
        <v>-3621.4</v>
      </c>
      <c r="T23" s="9">
        <f t="shared" si="7"/>
        <v>107215.40000000001</v>
      </c>
      <c r="U23" s="21">
        <f>U24</f>
        <v>0</v>
      </c>
      <c r="V23" s="9">
        <f t="shared" si="8"/>
        <v>107215.40000000001</v>
      </c>
    </row>
    <row r="24" spans="1:22" s="19" customFormat="1" ht="30">
      <c r="A24" s="15" t="s">
        <v>20</v>
      </c>
      <c r="B24" s="20" t="s">
        <v>21</v>
      </c>
      <c r="C24" s="21">
        <v>52411.2</v>
      </c>
      <c r="D24" s="21">
        <v>120644.3</v>
      </c>
      <c r="E24" s="21">
        <v>0</v>
      </c>
      <c r="F24" s="9">
        <f t="shared" si="0"/>
        <v>120644.3</v>
      </c>
      <c r="G24" s="21">
        <v>-10617</v>
      </c>
      <c r="H24" s="9">
        <f t="shared" si="1"/>
        <v>110027.3</v>
      </c>
      <c r="I24" s="21"/>
      <c r="J24" s="9">
        <f t="shared" si="2"/>
        <v>110027.3</v>
      </c>
      <c r="K24" s="21"/>
      <c r="L24" s="9">
        <f t="shared" si="3"/>
        <v>110027.3</v>
      </c>
      <c r="M24" s="21">
        <v>-1540.5</v>
      </c>
      <c r="N24" s="9">
        <f t="shared" si="4"/>
        <v>108486.8</v>
      </c>
      <c r="O24" s="21"/>
      <c r="P24" s="9">
        <f t="shared" si="5"/>
        <v>108486.8</v>
      </c>
      <c r="Q24" s="21">
        <v>2350</v>
      </c>
      <c r="R24" s="9">
        <f t="shared" si="6"/>
        <v>110836.8</v>
      </c>
      <c r="S24" s="21">
        <v>-3621.4</v>
      </c>
      <c r="T24" s="9">
        <f t="shared" si="7"/>
        <v>107215.40000000001</v>
      </c>
      <c r="U24" s="21"/>
      <c r="V24" s="9">
        <f t="shared" si="8"/>
        <v>107215.40000000001</v>
      </c>
    </row>
    <row r="25" spans="1:22" s="19" customFormat="1" ht="45">
      <c r="A25" s="15" t="s">
        <v>15</v>
      </c>
      <c r="B25" s="20" t="s">
        <v>98</v>
      </c>
      <c r="C25" s="21">
        <f>SUM(C26)</f>
        <v>-50000</v>
      </c>
      <c r="D25" s="21">
        <f>SUM(D26)</f>
        <v>-35233.1</v>
      </c>
      <c r="E25" s="21">
        <f>SUM(E26)</f>
        <v>0</v>
      </c>
      <c r="F25" s="9">
        <f t="shared" si="0"/>
        <v>-35233.1</v>
      </c>
      <c r="G25" s="21">
        <f>SUM(G26)</f>
        <v>0</v>
      </c>
      <c r="H25" s="9">
        <f t="shared" si="1"/>
        <v>-35233.1</v>
      </c>
      <c r="I25" s="21">
        <f>SUM(I26)</f>
        <v>0</v>
      </c>
      <c r="J25" s="9">
        <f t="shared" si="2"/>
        <v>-35233.1</v>
      </c>
      <c r="K25" s="21">
        <f>SUM(K26)</f>
        <v>0</v>
      </c>
      <c r="L25" s="9">
        <f t="shared" si="3"/>
        <v>-35233.1</v>
      </c>
      <c r="M25" s="21">
        <f>SUM(M26)</f>
        <v>0</v>
      </c>
      <c r="N25" s="9">
        <f t="shared" si="4"/>
        <v>-35233.1</v>
      </c>
      <c r="O25" s="21">
        <f>SUM(O26)</f>
        <v>0</v>
      </c>
      <c r="P25" s="9">
        <f t="shared" si="5"/>
        <v>-35233.1</v>
      </c>
      <c r="Q25" s="21">
        <f>SUM(Q26)</f>
        <v>0</v>
      </c>
      <c r="R25" s="9">
        <f t="shared" si="6"/>
        <v>-35233.1</v>
      </c>
      <c r="S25" s="21">
        <f>SUM(S26)</f>
        <v>0</v>
      </c>
      <c r="T25" s="9">
        <f t="shared" si="7"/>
        <v>-35233.1</v>
      </c>
      <c r="U25" s="21">
        <f>SUM(U26)</f>
        <v>0</v>
      </c>
      <c r="V25" s="9">
        <f t="shared" si="8"/>
        <v>-35233.1</v>
      </c>
    </row>
    <row r="26" spans="1:22" s="19" customFormat="1" ht="45">
      <c r="A26" s="15" t="s">
        <v>22</v>
      </c>
      <c r="B26" s="20" t="s">
        <v>23</v>
      </c>
      <c r="C26" s="21">
        <v>-50000</v>
      </c>
      <c r="D26" s="21">
        <v>-35233.1</v>
      </c>
      <c r="E26" s="21">
        <v>0</v>
      </c>
      <c r="F26" s="9">
        <f t="shared" si="0"/>
        <v>-35233.1</v>
      </c>
      <c r="G26" s="21">
        <v>0</v>
      </c>
      <c r="H26" s="9">
        <f t="shared" si="1"/>
        <v>-35233.1</v>
      </c>
      <c r="I26" s="21">
        <v>0</v>
      </c>
      <c r="J26" s="9">
        <f t="shared" si="2"/>
        <v>-35233.1</v>
      </c>
      <c r="K26" s="21">
        <v>0</v>
      </c>
      <c r="L26" s="9">
        <f t="shared" si="3"/>
        <v>-35233.1</v>
      </c>
      <c r="M26" s="21">
        <v>0</v>
      </c>
      <c r="N26" s="9">
        <f t="shared" si="4"/>
        <v>-35233.1</v>
      </c>
      <c r="O26" s="21">
        <v>0</v>
      </c>
      <c r="P26" s="9">
        <f t="shared" si="5"/>
        <v>-35233.1</v>
      </c>
      <c r="Q26" s="21">
        <v>0</v>
      </c>
      <c r="R26" s="9">
        <f t="shared" si="6"/>
        <v>-35233.1</v>
      </c>
      <c r="S26" s="21">
        <v>0</v>
      </c>
      <c r="T26" s="9">
        <f t="shared" si="7"/>
        <v>-35233.1</v>
      </c>
      <c r="U26" s="21">
        <v>0</v>
      </c>
      <c r="V26" s="9">
        <f t="shared" si="8"/>
        <v>-35233.1</v>
      </c>
    </row>
    <row r="27" spans="1:22" s="19" customFormat="1" ht="28.5" customHeight="1" hidden="1">
      <c r="A27" s="16" t="s">
        <v>24</v>
      </c>
      <c r="B27" s="17" t="s">
        <v>25</v>
      </c>
      <c r="C27" s="18">
        <f>C28+C31+C34</f>
        <v>-4</v>
      </c>
      <c r="D27" s="18">
        <f>D28+D31+D34</f>
        <v>0</v>
      </c>
      <c r="E27" s="18">
        <f>E28+E31+E34</f>
        <v>4</v>
      </c>
      <c r="F27" s="9">
        <f t="shared" si="0"/>
        <v>4</v>
      </c>
      <c r="G27" s="18">
        <f>G28+G31+G34</f>
        <v>4</v>
      </c>
      <c r="H27" s="9">
        <f t="shared" si="1"/>
        <v>8</v>
      </c>
      <c r="I27" s="18">
        <f>I28+I31+I34</f>
        <v>4</v>
      </c>
      <c r="J27" s="9">
        <f t="shared" si="2"/>
        <v>12</v>
      </c>
      <c r="K27" s="18">
        <f>K28+K31+K34</f>
        <v>4</v>
      </c>
      <c r="L27" s="9">
        <f t="shared" si="3"/>
        <v>16</v>
      </c>
      <c r="M27" s="18">
        <f>M28+M31+M34</f>
        <v>4</v>
      </c>
      <c r="N27" s="9">
        <f t="shared" si="4"/>
        <v>20</v>
      </c>
      <c r="O27" s="18">
        <f>O28+O31+O34</f>
        <v>4</v>
      </c>
      <c r="P27" s="9">
        <f t="shared" si="5"/>
        <v>24</v>
      </c>
      <c r="Q27" s="18">
        <f>Q28+Q31+Q34</f>
        <v>4</v>
      </c>
      <c r="R27" s="9">
        <f t="shared" si="6"/>
        <v>28</v>
      </c>
      <c r="S27" s="18">
        <f>S28+S31+S34</f>
        <v>4</v>
      </c>
      <c r="T27" s="9">
        <f t="shared" si="7"/>
        <v>32</v>
      </c>
      <c r="U27" s="18">
        <f>U28+U31+U34</f>
        <v>4</v>
      </c>
      <c r="V27" s="9">
        <f t="shared" si="8"/>
        <v>36</v>
      </c>
    </row>
    <row r="28" spans="1:22" s="19" customFormat="1" ht="30" customHeight="1" hidden="1">
      <c r="A28" s="15" t="s">
        <v>26</v>
      </c>
      <c r="B28" s="20" t="s">
        <v>27</v>
      </c>
      <c r="C28" s="21">
        <f aca="true" t="shared" si="9" ref="C28:U29">C29</f>
        <v>-1</v>
      </c>
      <c r="D28" s="21">
        <f t="shared" si="9"/>
        <v>0</v>
      </c>
      <c r="E28" s="21">
        <f t="shared" si="9"/>
        <v>1</v>
      </c>
      <c r="F28" s="9">
        <f t="shared" si="0"/>
        <v>1</v>
      </c>
      <c r="G28" s="21">
        <f t="shared" si="9"/>
        <v>1</v>
      </c>
      <c r="H28" s="9">
        <f t="shared" si="1"/>
        <v>2</v>
      </c>
      <c r="I28" s="21">
        <f t="shared" si="9"/>
        <v>1</v>
      </c>
      <c r="J28" s="9">
        <f t="shared" si="2"/>
        <v>3</v>
      </c>
      <c r="K28" s="21">
        <f t="shared" si="9"/>
        <v>1</v>
      </c>
      <c r="L28" s="9">
        <f t="shared" si="3"/>
        <v>4</v>
      </c>
      <c r="M28" s="21">
        <f t="shared" si="9"/>
        <v>1</v>
      </c>
      <c r="N28" s="9">
        <f t="shared" si="4"/>
        <v>5</v>
      </c>
      <c r="O28" s="21">
        <f t="shared" si="9"/>
        <v>1</v>
      </c>
      <c r="P28" s="9">
        <f t="shared" si="5"/>
        <v>6</v>
      </c>
      <c r="Q28" s="21">
        <f t="shared" si="9"/>
        <v>1</v>
      </c>
      <c r="R28" s="9">
        <f t="shared" si="6"/>
        <v>7</v>
      </c>
      <c r="S28" s="21">
        <f t="shared" si="9"/>
        <v>1</v>
      </c>
      <c r="T28" s="9">
        <f t="shared" si="7"/>
        <v>8</v>
      </c>
      <c r="U28" s="21">
        <f t="shared" si="9"/>
        <v>1</v>
      </c>
      <c r="V28" s="9">
        <f t="shared" si="8"/>
        <v>9</v>
      </c>
    </row>
    <row r="29" spans="1:22" s="19" customFormat="1" ht="30" customHeight="1" hidden="1">
      <c r="A29" s="15" t="s">
        <v>28</v>
      </c>
      <c r="B29" s="20" t="s">
        <v>29</v>
      </c>
      <c r="C29" s="21">
        <f t="shared" si="9"/>
        <v>-1</v>
      </c>
      <c r="D29" s="21">
        <f t="shared" si="9"/>
        <v>0</v>
      </c>
      <c r="E29" s="21">
        <f t="shared" si="9"/>
        <v>1</v>
      </c>
      <c r="F29" s="9">
        <f t="shared" si="0"/>
        <v>1</v>
      </c>
      <c r="G29" s="21">
        <f t="shared" si="9"/>
        <v>1</v>
      </c>
      <c r="H29" s="9">
        <f t="shared" si="1"/>
        <v>2</v>
      </c>
      <c r="I29" s="21">
        <f t="shared" si="9"/>
        <v>1</v>
      </c>
      <c r="J29" s="9">
        <f t="shared" si="2"/>
        <v>3</v>
      </c>
      <c r="K29" s="21">
        <f t="shared" si="9"/>
        <v>1</v>
      </c>
      <c r="L29" s="9">
        <f t="shared" si="3"/>
        <v>4</v>
      </c>
      <c r="M29" s="21">
        <f t="shared" si="9"/>
        <v>1</v>
      </c>
      <c r="N29" s="9">
        <f t="shared" si="4"/>
        <v>5</v>
      </c>
      <c r="O29" s="21">
        <f t="shared" si="9"/>
        <v>1</v>
      </c>
      <c r="P29" s="9">
        <f t="shared" si="5"/>
        <v>6</v>
      </c>
      <c r="Q29" s="21">
        <f t="shared" si="9"/>
        <v>1</v>
      </c>
      <c r="R29" s="9">
        <f t="shared" si="6"/>
        <v>7</v>
      </c>
      <c r="S29" s="21">
        <f t="shared" si="9"/>
        <v>1</v>
      </c>
      <c r="T29" s="9">
        <f t="shared" si="7"/>
        <v>8</v>
      </c>
      <c r="U29" s="21">
        <f t="shared" si="9"/>
        <v>1</v>
      </c>
      <c r="V29" s="9">
        <f t="shared" si="8"/>
        <v>9</v>
      </c>
    </row>
    <row r="30" spans="1:22" s="19" customFormat="1" ht="45" customHeight="1" hidden="1">
      <c r="A30" s="15" t="s">
        <v>30</v>
      </c>
      <c r="B30" s="20" t="s">
        <v>31</v>
      </c>
      <c r="C30" s="21">
        <v>-1</v>
      </c>
      <c r="D30" s="21">
        <v>0</v>
      </c>
      <c r="E30" s="21">
        <v>1</v>
      </c>
      <c r="F30" s="9">
        <f t="shared" si="0"/>
        <v>1</v>
      </c>
      <c r="G30" s="21">
        <v>1</v>
      </c>
      <c r="H30" s="9">
        <f t="shared" si="1"/>
        <v>2</v>
      </c>
      <c r="I30" s="21">
        <v>1</v>
      </c>
      <c r="J30" s="9">
        <f t="shared" si="2"/>
        <v>3</v>
      </c>
      <c r="K30" s="21">
        <v>1</v>
      </c>
      <c r="L30" s="9">
        <f t="shared" si="3"/>
        <v>4</v>
      </c>
      <c r="M30" s="21">
        <v>1</v>
      </c>
      <c r="N30" s="9">
        <f t="shared" si="4"/>
        <v>5</v>
      </c>
      <c r="O30" s="21">
        <v>1</v>
      </c>
      <c r="P30" s="9">
        <f t="shared" si="5"/>
        <v>6</v>
      </c>
      <c r="Q30" s="21">
        <v>1</v>
      </c>
      <c r="R30" s="9">
        <f t="shared" si="6"/>
        <v>7</v>
      </c>
      <c r="S30" s="21">
        <v>1</v>
      </c>
      <c r="T30" s="9">
        <f t="shared" si="7"/>
        <v>8</v>
      </c>
      <c r="U30" s="21">
        <v>1</v>
      </c>
      <c r="V30" s="9">
        <f t="shared" si="8"/>
        <v>9</v>
      </c>
    </row>
    <row r="31" spans="1:22" s="19" customFormat="1" ht="30" customHeight="1" hidden="1">
      <c r="A31" s="15" t="s">
        <v>32</v>
      </c>
      <c r="B31" s="20" t="s">
        <v>33</v>
      </c>
      <c r="C31" s="21">
        <f aca="true" t="shared" si="10" ref="C31:U32">C32</f>
        <v>-1</v>
      </c>
      <c r="D31" s="21">
        <f t="shared" si="10"/>
        <v>0</v>
      </c>
      <c r="E31" s="21">
        <f t="shared" si="10"/>
        <v>1</v>
      </c>
      <c r="F31" s="9">
        <f t="shared" si="0"/>
        <v>1</v>
      </c>
      <c r="G31" s="21">
        <f t="shared" si="10"/>
        <v>1</v>
      </c>
      <c r="H31" s="9">
        <f t="shared" si="1"/>
        <v>2</v>
      </c>
      <c r="I31" s="21">
        <f t="shared" si="10"/>
        <v>1</v>
      </c>
      <c r="J31" s="9">
        <f t="shared" si="2"/>
        <v>3</v>
      </c>
      <c r="K31" s="21">
        <f t="shared" si="10"/>
        <v>1</v>
      </c>
      <c r="L31" s="9">
        <f t="shared" si="3"/>
        <v>4</v>
      </c>
      <c r="M31" s="21">
        <f t="shared" si="10"/>
        <v>1</v>
      </c>
      <c r="N31" s="9">
        <f t="shared" si="4"/>
        <v>5</v>
      </c>
      <c r="O31" s="21">
        <f t="shared" si="10"/>
        <v>1</v>
      </c>
      <c r="P31" s="9">
        <f t="shared" si="5"/>
        <v>6</v>
      </c>
      <c r="Q31" s="21">
        <f t="shared" si="10"/>
        <v>1</v>
      </c>
      <c r="R31" s="9">
        <f t="shared" si="6"/>
        <v>7</v>
      </c>
      <c r="S31" s="21">
        <f t="shared" si="10"/>
        <v>1</v>
      </c>
      <c r="T31" s="9">
        <f t="shared" si="7"/>
        <v>8</v>
      </c>
      <c r="U31" s="21">
        <f t="shared" si="10"/>
        <v>1</v>
      </c>
      <c r="V31" s="9">
        <f t="shared" si="8"/>
        <v>9</v>
      </c>
    </row>
    <row r="32" spans="1:22" s="19" customFormat="1" ht="75" customHeight="1" hidden="1">
      <c r="A32" s="15" t="s">
        <v>34</v>
      </c>
      <c r="B32" s="20" t="s">
        <v>35</v>
      </c>
      <c r="C32" s="21">
        <f t="shared" si="10"/>
        <v>-1</v>
      </c>
      <c r="D32" s="21">
        <f t="shared" si="10"/>
        <v>0</v>
      </c>
      <c r="E32" s="21">
        <f t="shared" si="10"/>
        <v>1</v>
      </c>
      <c r="F32" s="9">
        <f t="shared" si="0"/>
        <v>1</v>
      </c>
      <c r="G32" s="21">
        <f t="shared" si="10"/>
        <v>1</v>
      </c>
      <c r="H32" s="9">
        <f t="shared" si="1"/>
        <v>2</v>
      </c>
      <c r="I32" s="21">
        <f t="shared" si="10"/>
        <v>1</v>
      </c>
      <c r="J32" s="9">
        <f t="shared" si="2"/>
        <v>3</v>
      </c>
      <c r="K32" s="21">
        <f t="shared" si="10"/>
        <v>1</v>
      </c>
      <c r="L32" s="9">
        <f t="shared" si="3"/>
        <v>4</v>
      </c>
      <c r="M32" s="21">
        <f t="shared" si="10"/>
        <v>1</v>
      </c>
      <c r="N32" s="9">
        <f t="shared" si="4"/>
        <v>5</v>
      </c>
      <c r="O32" s="21">
        <f t="shared" si="10"/>
        <v>1</v>
      </c>
      <c r="P32" s="9">
        <f t="shared" si="5"/>
        <v>6</v>
      </c>
      <c r="Q32" s="21">
        <f t="shared" si="10"/>
        <v>1</v>
      </c>
      <c r="R32" s="9">
        <f t="shared" si="6"/>
        <v>7</v>
      </c>
      <c r="S32" s="21">
        <f t="shared" si="10"/>
        <v>1</v>
      </c>
      <c r="T32" s="9">
        <f t="shared" si="7"/>
        <v>8</v>
      </c>
      <c r="U32" s="21">
        <f t="shared" si="10"/>
        <v>1</v>
      </c>
      <c r="V32" s="9">
        <f t="shared" si="8"/>
        <v>9</v>
      </c>
    </row>
    <row r="33" spans="1:22" s="19" customFormat="1" ht="90" customHeight="1" hidden="1">
      <c r="A33" s="15" t="s">
        <v>36</v>
      </c>
      <c r="B33" s="20" t="s">
        <v>37</v>
      </c>
      <c r="C33" s="21">
        <v>-1</v>
      </c>
      <c r="D33" s="21">
        <v>0</v>
      </c>
      <c r="E33" s="21">
        <v>1</v>
      </c>
      <c r="F33" s="9">
        <f t="shared" si="0"/>
        <v>1</v>
      </c>
      <c r="G33" s="21">
        <v>1</v>
      </c>
      <c r="H33" s="9">
        <f t="shared" si="1"/>
        <v>2</v>
      </c>
      <c r="I33" s="21">
        <v>1</v>
      </c>
      <c r="J33" s="9">
        <f t="shared" si="2"/>
        <v>3</v>
      </c>
      <c r="K33" s="21">
        <v>1</v>
      </c>
      <c r="L33" s="9">
        <f t="shared" si="3"/>
        <v>4</v>
      </c>
      <c r="M33" s="21">
        <v>1</v>
      </c>
      <c r="N33" s="9">
        <f t="shared" si="4"/>
        <v>5</v>
      </c>
      <c r="O33" s="21">
        <v>1</v>
      </c>
      <c r="P33" s="9">
        <f t="shared" si="5"/>
        <v>6</v>
      </c>
      <c r="Q33" s="21">
        <v>1</v>
      </c>
      <c r="R33" s="9">
        <f t="shared" si="6"/>
        <v>7</v>
      </c>
      <c r="S33" s="21">
        <v>1</v>
      </c>
      <c r="T33" s="9">
        <f t="shared" si="7"/>
        <v>8</v>
      </c>
      <c r="U33" s="21">
        <v>1</v>
      </c>
      <c r="V33" s="9">
        <f t="shared" si="8"/>
        <v>9</v>
      </c>
    </row>
    <row r="34" spans="1:22" s="19" customFormat="1" ht="30" customHeight="1" hidden="1">
      <c r="A34" s="15" t="s">
        <v>38</v>
      </c>
      <c r="B34" s="20" t="s">
        <v>39</v>
      </c>
      <c r="C34" s="21">
        <f>C35+C40</f>
        <v>-2</v>
      </c>
      <c r="D34" s="21">
        <f>D35+D40</f>
        <v>0</v>
      </c>
      <c r="E34" s="21">
        <f>E35+E40</f>
        <v>2</v>
      </c>
      <c r="F34" s="9">
        <f t="shared" si="0"/>
        <v>2</v>
      </c>
      <c r="G34" s="21">
        <f>G35+G40</f>
        <v>2</v>
      </c>
      <c r="H34" s="9">
        <f t="shared" si="1"/>
        <v>4</v>
      </c>
      <c r="I34" s="21">
        <f>I35+I40</f>
        <v>2</v>
      </c>
      <c r="J34" s="9">
        <f t="shared" si="2"/>
        <v>6</v>
      </c>
      <c r="K34" s="21">
        <f>K35+K40</f>
        <v>2</v>
      </c>
      <c r="L34" s="9">
        <f t="shared" si="3"/>
        <v>8</v>
      </c>
      <c r="M34" s="21">
        <f>M35+M40</f>
        <v>2</v>
      </c>
      <c r="N34" s="9">
        <f t="shared" si="4"/>
        <v>10</v>
      </c>
      <c r="O34" s="21">
        <f>O35+O40</f>
        <v>2</v>
      </c>
      <c r="P34" s="9">
        <f t="shared" si="5"/>
        <v>12</v>
      </c>
      <c r="Q34" s="21">
        <f>Q35+Q40</f>
        <v>2</v>
      </c>
      <c r="R34" s="9">
        <f t="shared" si="6"/>
        <v>14</v>
      </c>
      <c r="S34" s="21">
        <f>S35+S40</f>
        <v>2</v>
      </c>
      <c r="T34" s="9">
        <f t="shared" si="7"/>
        <v>16</v>
      </c>
      <c r="U34" s="21">
        <f>U35+U40</f>
        <v>2</v>
      </c>
      <c r="V34" s="9">
        <f t="shared" si="8"/>
        <v>18</v>
      </c>
    </row>
    <row r="35" spans="1:22" s="19" customFormat="1" ht="30" customHeight="1" hidden="1">
      <c r="A35" s="15" t="s">
        <v>40</v>
      </c>
      <c r="B35" s="20" t="s">
        <v>41</v>
      </c>
      <c r="C35" s="21">
        <f>C36+C38</f>
        <v>-2</v>
      </c>
      <c r="D35" s="21">
        <f>D36+D38</f>
        <v>0</v>
      </c>
      <c r="E35" s="21">
        <f>E36+E38</f>
        <v>2</v>
      </c>
      <c r="F35" s="9">
        <f t="shared" si="0"/>
        <v>2</v>
      </c>
      <c r="G35" s="21">
        <f>G36+G38</f>
        <v>2</v>
      </c>
      <c r="H35" s="9">
        <f t="shared" si="1"/>
        <v>4</v>
      </c>
      <c r="I35" s="21">
        <f>I36+I38</f>
        <v>2</v>
      </c>
      <c r="J35" s="9">
        <f t="shared" si="2"/>
        <v>6</v>
      </c>
      <c r="K35" s="21">
        <f>K36+K38</f>
        <v>2</v>
      </c>
      <c r="L35" s="9">
        <f t="shared" si="3"/>
        <v>8</v>
      </c>
      <c r="M35" s="21">
        <f>M36+M38</f>
        <v>2</v>
      </c>
      <c r="N35" s="9">
        <f t="shared" si="4"/>
        <v>10</v>
      </c>
      <c r="O35" s="21">
        <f>O36+O38</f>
        <v>2</v>
      </c>
      <c r="P35" s="9">
        <f t="shared" si="5"/>
        <v>12</v>
      </c>
      <c r="Q35" s="21">
        <f>Q36+Q38</f>
        <v>2</v>
      </c>
      <c r="R35" s="9">
        <f t="shared" si="6"/>
        <v>14</v>
      </c>
      <c r="S35" s="21">
        <f>S36+S38</f>
        <v>2</v>
      </c>
      <c r="T35" s="9">
        <f t="shared" si="7"/>
        <v>16</v>
      </c>
      <c r="U35" s="21">
        <f>U36+U38</f>
        <v>2</v>
      </c>
      <c r="V35" s="9">
        <f t="shared" si="8"/>
        <v>18</v>
      </c>
    </row>
    <row r="36" spans="1:22" s="19" customFormat="1" ht="30" customHeight="1" hidden="1">
      <c r="A36" s="15" t="s">
        <v>42</v>
      </c>
      <c r="B36" s="20" t="s">
        <v>43</v>
      </c>
      <c r="C36" s="21">
        <f>C37</f>
        <v>-1</v>
      </c>
      <c r="D36" s="21">
        <f>D37</f>
        <v>0</v>
      </c>
      <c r="E36" s="21">
        <f>E37</f>
        <v>1</v>
      </c>
      <c r="F36" s="9">
        <f t="shared" si="0"/>
        <v>1</v>
      </c>
      <c r="G36" s="21">
        <f>G37</f>
        <v>1</v>
      </c>
      <c r="H36" s="9">
        <f t="shared" si="1"/>
        <v>2</v>
      </c>
      <c r="I36" s="21">
        <f>I37</f>
        <v>1</v>
      </c>
      <c r="J36" s="9">
        <f t="shared" si="2"/>
        <v>3</v>
      </c>
      <c r="K36" s="21">
        <f>K37</f>
        <v>1</v>
      </c>
      <c r="L36" s="9">
        <f t="shared" si="3"/>
        <v>4</v>
      </c>
      <c r="M36" s="21">
        <f>M37</f>
        <v>1</v>
      </c>
      <c r="N36" s="9">
        <f t="shared" si="4"/>
        <v>5</v>
      </c>
      <c r="O36" s="21">
        <f>O37</f>
        <v>1</v>
      </c>
      <c r="P36" s="9">
        <f t="shared" si="5"/>
        <v>6</v>
      </c>
      <c r="Q36" s="21">
        <f>Q37</f>
        <v>1</v>
      </c>
      <c r="R36" s="9">
        <f t="shared" si="6"/>
        <v>7</v>
      </c>
      <c r="S36" s="21">
        <f>S37</f>
        <v>1</v>
      </c>
      <c r="T36" s="9">
        <f t="shared" si="7"/>
        <v>8</v>
      </c>
      <c r="U36" s="21">
        <f>U37</f>
        <v>1</v>
      </c>
      <c r="V36" s="9">
        <f t="shared" si="8"/>
        <v>9</v>
      </c>
    </row>
    <row r="37" spans="1:22" s="19" customFormat="1" ht="30" customHeight="1" hidden="1">
      <c r="A37" s="15" t="s">
        <v>44</v>
      </c>
      <c r="B37" s="20" t="s">
        <v>45</v>
      </c>
      <c r="C37" s="21">
        <v>-1</v>
      </c>
      <c r="D37" s="21">
        <v>0</v>
      </c>
      <c r="E37" s="21">
        <v>1</v>
      </c>
      <c r="F37" s="9">
        <f t="shared" si="0"/>
        <v>1</v>
      </c>
      <c r="G37" s="21">
        <v>1</v>
      </c>
      <c r="H37" s="9">
        <f t="shared" si="1"/>
        <v>2</v>
      </c>
      <c r="I37" s="21">
        <v>1</v>
      </c>
      <c r="J37" s="9">
        <f t="shared" si="2"/>
        <v>3</v>
      </c>
      <c r="K37" s="21">
        <v>1</v>
      </c>
      <c r="L37" s="9">
        <f t="shared" si="3"/>
        <v>4</v>
      </c>
      <c r="M37" s="21">
        <v>1</v>
      </c>
      <c r="N37" s="9">
        <f t="shared" si="4"/>
        <v>5</v>
      </c>
      <c r="O37" s="21">
        <v>1</v>
      </c>
      <c r="P37" s="9">
        <f t="shared" si="5"/>
        <v>6</v>
      </c>
      <c r="Q37" s="21">
        <v>1</v>
      </c>
      <c r="R37" s="9">
        <f t="shared" si="6"/>
        <v>7</v>
      </c>
      <c r="S37" s="21">
        <v>1</v>
      </c>
      <c r="T37" s="9">
        <f t="shared" si="7"/>
        <v>8</v>
      </c>
      <c r="U37" s="21">
        <v>1</v>
      </c>
      <c r="V37" s="9">
        <f t="shared" si="8"/>
        <v>9</v>
      </c>
    </row>
    <row r="38" spans="1:22" s="19" customFormat="1" ht="45" customHeight="1" hidden="1">
      <c r="A38" s="15" t="s">
        <v>46</v>
      </c>
      <c r="B38" s="20" t="s">
        <v>47</v>
      </c>
      <c r="C38" s="21">
        <f>C39</f>
        <v>-1</v>
      </c>
      <c r="D38" s="21">
        <f>D39</f>
        <v>0</v>
      </c>
      <c r="E38" s="21">
        <f>E39</f>
        <v>1</v>
      </c>
      <c r="F38" s="9">
        <f t="shared" si="0"/>
        <v>1</v>
      </c>
      <c r="G38" s="21">
        <f>G39</f>
        <v>1</v>
      </c>
      <c r="H38" s="9">
        <f t="shared" si="1"/>
        <v>2</v>
      </c>
      <c r="I38" s="21">
        <f>I39</f>
        <v>1</v>
      </c>
      <c r="J38" s="9">
        <f t="shared" si="2"/>
        <v>3</v>
      </c>
      <c r="K38" s="21">
        <f>K39</f>
        <v>1</v>
      </c>
      <c r="L38" s="9">
        <f t="shared" si="3"/>
        <v>4</v>
      </c>
      <c r="M38" s="21">
        <f>M39</f>
        <v>1</v>
      </c>
      <c r="N38" s="9">
        <f t="shared" si="4"/>
        <v>5</v>
      </c>
      <c r="O38" s="21">
        <f>O39</f>
        <v>1</v>
      </c>
      <c r="P38" s="9">
        <f t="shared" si="5"/>
        <v>6</v>
      </c>
      <c r="Q38" s="21">
        <f>Q39</f>
        <v>1</v>
      </c>
      <c r="R38" s="9">
        <f t="shared" si="6"/>
        <v>7</v>
      </c>
      <c r="S38" s="21">
        <f>S39</f>
        <v>1</v>
      </c>
      <c r="T38" s="9">
        <f t="shared" si="7"/>
        <v>8</v>
      </c>
      <c r="U38" s="21">
        <f>U39</f>
        <v>1</v>
      </c>
      <c r="V38" s="9">
        <f t="shared" si="8"/>
        <v>9</v>
      </c>
    </row>
    <row r="39" spans="1:22" s="19" customFormat="1" ht="45" customHeight="1" hidden="1">
      <c r="A39" s="15" t="s">
        <v>48</v>
      </c>
      <c r="B39" s="20" t="s">
        <v>49</v>
      </c>
      <c r="C39" s="21">
        <v>-1</v>
      </c>
      <c r="D39" s="21">
        <v>0</v>
      </c>
      <c r="E39" s="21">
        <v>1</v>
      </c>
      <c r="F39" s="9">
        <f t="shared" si="0"/>
        <v>1</v>
      </c>
      <c r="G39" s="21">
        <v>1</v>
      </c>
      <c r="H39" s="9">
        <f t="shared" si="1"/>
        <v>2</v>
      </c>
      <c r="I39" s="21">
        <v>1</v>
      </c>
      <c r="J39" s="9">
        <f t="shared" si="2"/>
        <v>3</v>
      </c>
      <c r="K39" s="21">
        <v>1</v>
      </c>
      <c r="L39" s="9">
        <f t="shared" si="3"/>
        <v>4</v>
      </c>
      <c r="M39" s="21">
        <v>1</v>
      </c>
      <c r="N39" s="9">
        <f t="shared" si="4"/>
        <v>5</v>
      </c>
      <c r="O39" s="21">
        <v>1</v>
      </c>
      <c r="P39" s="9">
        <f t="shared" si="5"/>
        <v>6</v>
      </c>
      <c r="Q39" s="21">
        <v>1</v>
      </c>
      <c r="R39" s="9">
        <f t="shared" si="6"/>
        <v>7</v>
      </c>
      <c r="S39" s="21">
        <v>1</v>
      </c>
      <c r="T39" s="9">
        <f t="shared" si="7"/>
        <v>8</v>
      </c>
      <c r="U39" s="21">
        <v>1</v>
      </c>
      <c r="V39" s="9">
        <f t="shared" si="8"/>
        <v>9</v>
      </c>
    </row>
    <row r="40" spans="1:22" s="19" customFormat="1" ht="30" customHeight="1" hidden="1">
      <c r="A40" s="15" t="s">
        <v>50</v>
      </c>
      <c r="B40" s="20" t="s">
        <v>51</v>
      </c>
      <c r="C40" s="21">
        <f aca="true" t="shared" si="11" ref="C40:U41">C41</f>
        <v>0</v>
      </c>
      <c r="D40" s="21">
        <f t="shared" si="11"/>
        <v>0</v>
      </c>
      <c r="E40" s="21">
        <f t="shared" si="11"/>
        <v>0</v>
      </c>
      <c r="F40" s="9">
        <f t="shared" si="0"/>
        <v>0</v>
      </c>
      <c r="G40" s="21">
        <f t="shared" si="11"/>
        <v>0</v>
      </c>
      <c r="H40" s="9">
        <f t="shared" si="1"/>
        <v>0</v>
      </c>
      <c r="I40" s="21">
        <f t="shared" si="11"/>
        <v>0</v>
      </c>
      <c r="J40" s="9">
        <f t="shared" si="2"/>
        <v>0</v>
      </c>
      <c r="K40" s="21">
        <f t="shared" si="11"/>
        <v>0</v>
      </c>
      <c r="L40" s="9">
        <f t="shared" si="3"/>
        <v>0</v>
      </c>
      <c r="M40" s="21">
        <f t="shared" si="11"/>
        <v>0</v>
      </c>
      <c r="N40" s="9">
        <f t="shared" si="4"/>
        <v>0</v>
      </c>
      <c r="O40" s="21">
        <f t="shared" si="11"/>
        <v>0</v>
      </c>
      <c r="P40" s="9">
        <f t="shared" si="5"/>
        <v>0</v>
      </c>
      <c r="Q40" s="21">
        <f t="shared" si="11"/>
        <v>0</v>
      </c>
      <c r="R40" s="9">
        <f t="shared" si="6"/>
        <v>0</v>
      </c>
      <c r="S40" s="21">
        <f t="shared" si="11"/>
        <v>0</v>
      </c>
      <c r="T40" s="9">
        <f t="shared" si="7"/>
        <v>0</v>
      </c>
      <c r="U40" s="21">
        <f t="shared" si="11"/>
        <v>0</v>
      </c>
      <c r="V40" s="9">
        <f t="shared" si="8"/>
        <v>0</v>
      </c>
    </row>
    <row r="41" spans="1:22" s="19" customFormat="1" ht="30" customHeight="1" hidden="1">
      <c r="A41" s="15" t="s">
        <v>52</v>
      </c>
      <c r="B41" s="20" t="s">
        <v>53</v>
      </c>
      <c r="C41" s="21">
        <f t="shared" si="11"/>
        <v>0</v>
      </c>
      <c r="D41" s="21">
        <f t="shared" si="11"/>
        <v>0</v>
      </c>
      <c r="E41" s="21">
        <f t="shared" si="11"/>
        <v>0</v>
      </c>
      <c r="F41" s="9">
        <f t="shared" si="0"/>
        <v>0</v>
      </c>
      <c r="G41" s="21">
        <f t="shared" si="11"/>
        <v>0</v>
      </c>
      <c r="H41" s="9">
        <f t="shared" si="1"/>
        <v>0</v>
      </c>
      <c r="I41" s="21">
        <f t="shared" si="11"/>
        <v>0</v>
      </c>
      <c r="J41" s="9">
        <f t="shared" si="2"/>
        <v>0</v>
      </c>
      <c r="K41" s="21">
        <f t="shared" si="11"/>
        <v>0</v>
      </c>
      <c r="L41" s="9">
        <f t="shared" si="3"/>
        <v>0</v>
      </c>
      <c r="M41" s="21">
        <f t="shared" si="11"/>
        <v>0</v>
      </c>
      <c r="N41" s="9">
        <f t="shared" si="4"/>
        <v>0</v>
      </c>
      <c r="O41" s="21">
        <f t="shared" si="11"/>
        <v>0</v>
      </c>
      <c r="P41" s="9">
        <f t="shared" si="5"/>
        <v>0</v>
      </c>
      <c r="Q41" s="21">
        <f t="shared" si="11"/>
        <v>0</v>
      </c>
      <c r="R41" s="9">
        <f t="shared" si="6"/>
        <v>0</v>
      </c>
      <c r="S41" s="21">
        <f t="shared" si="11"/>
        <v>0</v>
      </c>
      <c r="T41" s="9">
        <f t="shared" si="7"/>
        <v>0</v>
      </c>
      <c r="U41" s="21">
        <f t="shared" si="11"/>
        <v>0</v>
      </c>
      <c r="V41" s="9">
        <f t="shared" si="8"/>
        <v>0</v>
      </c>
    </row>
    <row r="42" spans="1:22" s="19" customFormat="1" ht="45" customHeight="1" hidden="1">
      <c r="A42" s="15" t="s">
        <v>54</v>
      </c>
      <c r="B42" s="20" t="s">
        <v>55</v>
      </c>
      <c r="C42" s="21">
        <v>0</v>
      </c>
      <c r="D42" s="21">
        <v>0</v>
      </c>
      <c r="E42" s="21">
        <v>0</v>
      </c>
      <c r="F42" s="9">
        <f t="shared" si="0"/>
        <v>0</v>
      </c>
      <c r="G42" s="21">
        <v>0</v>
      </c>
      <c r="H42" s="9">
        <f t="shared" si="1"/>
        <v>0</v>
      </c>
      <c r="I42" s="21">
        <v>0</v>
      </c>
      <c r="J42" s="9">
        <f t="shared" si="2"/>
        <v>0</v>
      </c>
      <c r="K42" s="21">
        <v>0</v>
      </c>
      <c r="L42" s="9">
        <f t="shared" si="3"/>
        <v>0</v>
      </c>
      <c r="M42" s="21">
        <v>0</v>
      </c>
      <c r="N42" s="9">
        <f t="shared" si="4"/>
        <v>0</v>
      </c>
      <c r="O42" s="21">
        <v>0</v>
      </c>
      <c r="P42" s="9">
        <f t="shared" si="5"/>
        <v>0</v>
      </c>
      <c r="Q42" s="21">
        <v>0</v>
      </c>
      <c r="R42" s="9">
        <f t="shared" si="6"/>
        <v>0</v>
      </c>
      <c r="S42" s="21">
        <v>0</v>
      </c>
      <c r="T42" s="9">
        <f t="shared" si="7"/>
        <v>0</v>
      </c>
      <c r="U42" s="21">
        <v>0</v>
      </c>
      <c r="V42" s="9">
        <f t="shared" si="8"/>
        <v>0</v>
      </c>
    </row>
    <row r="43" spans="1:22" s="19" customFormat="1" ht="15" customHeight="1" hidden="1">
      <c r="A43" s="15" t="s">
        <v>56</v>
      </c>
      <c r="B43" s="20" t="s">
        <v>57</v>
      </c>
      <c r="C43" s="21">
        <v>0</v>
      </c>
      <c r="D43" s="21">
        <v>0</v>
      </c>
      <c r="E43" s="21">
        <v>0</v>
      </c>
      <c r="F43" s="9">
        <f t="shared" si="0"/>
        <v>0</v>
      </c>
      <c r="G43" s="21">
        <v>0</v>
      </c>
      <c r="H43" s="9">
        <f t="shared" si="1"/>
        <v>0</v>
      </c>
      <c r="I43" s="21">
        <v>0</v>
      </c>
      <c r="J43" s="9">
        <f t="shared" si="2"/>
        <v>0</v>
      </c>
      <c r="K43" s="21">
        <v>0</v>
      </c>
      <c r="L43" s="9">
        <f t="shared" si="3"/>
        <v>0</v>
      </c>
      <c r="M43" s="21">
        <v>0</v>
      </c>
      <c r="N43" s="9">
        <f t="shared" si="4"/>
        <v>0</v>
      </c>
      <c r="O43" s="21">
        <v>0</v>
      </c>
      <c r="P43" s="9">
        <f t="shared" si="5"/>
        <v>0</v>
      </c>
      <c r="Q43" s="21">
        <v>0</v>
      </c>
      <c r="R43" s="9">
        <f t="shared" si="6"/>
        <v>0</v>
      </c>
      <c r="S43" s="21">
        <v>0</v>
      </c>
      <c r="T43" s="9">
        <f t="shared" si="7"/>
        <v>0</v>
      </c>
      <c r="U43" s="21">
        <v>0</v>
      </c>
      <c r="V43" s="9">
        <f t="shared" si="8"/>
        <v>0</v>
      </c>
    </row>
    <row r="44" spans="1:22" s="19" customFormat="1" ht="30" customHeight="1" hidden="1">
      <c r="A44" s="15" t="s">
        <v>58</v>
      </c>
      <c r="B44" s="20" t="s">
        <v>59</v>
      </c>
      <c r="C44" s="21">
        <v>0</v>
      </c>
      <c r="D44" s="21">
        <v>0</v>
      </c>
      <c r="E44" s="21">
        <v>0</v>
      </c>
      <c r="F44" s="9">
        <f t="shared" si="0"/>
        <v>0</v>
      </c>
      <c r="G44" s="21">
        <v>0</v>
      </c>
      <c r="H44" s="9">
        <f t="shared" si="1"/>
        <v>0</v>
      </c>
      <c r="I44" s="21">
        <v>0</v>
      </c>
      <c r="J44" s="9">
        <f t="shared" si="2"/>
        <v>0</v>
      </c>
      <c r="K44" s="21">
        <v>0</v>
      </c>
      <c r="L44" s="9">
        <f t="shared" si="3"/>
        <v>0</v>
      </c>
      <c r="M44" s="21">
        <v>0</v>
      </c>
      <c r="N44" s="9">
        <f t="shared" si="4"/>
        <v>0</v>
      </c>
      <c r="O44" s="21">
        <v>0</v>
      </c>
      <c r="P44" s="9">
        <f t="shared" si="5"/>
        <v>0</v>
      </c>
      <c r="Q44" s="21">
        <v>0</v>
      </c>
      <c r="R44" s="9">
        <f t="shared" si="6"/>
        <v>0</v>
      </c>
      <c r="S44" s="21">
        <v>0</v>
      </c>
      <c r="T44" s="9">
        <f t="shared" si="7"/>
        <v>0</v>
      </c>
      <c r="U44" s="21">
        <v>0</v>
      </c>
      <c r="V44" s="9">
        <f t="shared" si="8"/>
        <v>0</v>
      </c>
    </row>
    <row r="45" spans="1:22" s="19" customFormat="1" ht="30" customHeight="1" hidden="1">
      <c r="A45" s="15" t="s">
        <v>60</v>
      </c>
      <c r="B45" s="20" t="s">
        <v>61</v>
      </c>
      <c r="C45" s="21">
        <v>0</v>
      </c>
      <c r="D45" s="21">
        <v>0</v>
      </c>
      <c r="E45" s="21">
        <v>0</v>
      </c>
      <c r="F45" s="9">
        <f t="shared" si="0"/>
        <v>0</v>
      </c>
      <c r="G45" s="21">
        <v>0</v>
      </c>
      <c r="H45" s="9">
        <f t="shared" si="1"/>
        <v>0</v>
      </c>
      <c r="I45" s="21">
        <v>0</v>
      </c>
      <c r="J45" s="9">
        <f t="shared" si="2"/>
        <v>0</v>
      </c>
      <c r="K45" s="21">
        <v>0</v>
      </c>
      <c r="L45" s="9">
        <f t="shared" si="3"/>
        <v>0</v>
      </c>
      <c r="M45" s="21">
        <v>0</v>
      </c>
      <c r="N45" s="9">
        <f t="shared" si="4"/>
        <v>0</v>
      </c>
      <c r="O45" s="21">
        <v>0</v>
      </c>
      <c r="P45" s="9">
        <f t="shared" si="5"/>
        <v>0</v>
      </c>
      <c r="Q45" s="21">
        <v>0</v>
      </c>
      <c r="R45" s="9">
        <f t="shared" si="6"/>
        <v>0</v>
      </c>
      <c r="S45" s="21">
        <v>0</v>
      </c>
      <c r="T45" s="9">
        <f t="shared" si="7"/>
        <v>0</v>
      </c>
      <c r="U45" s="21">
        <v>0</v>
      </c>
      <c r="V45" s="9">
        <f t="shared" si="8"/>
        <v>0</v>
      </c>
    </row>
    <row r="46" spans="1:22" s="19" customFormat="1" ht="28.5">
      <c r="A46" s="16" t="s">
        <v>62</v>
      </c>
      <c r="B46" s="17" t="s">
        <v>99</v>
      </c>
      <c r="C46" s="18">
        <f>SUM(C47+C54)</f>
        <v>0</v>
      </c>
      <c r="D46" s="18">
        <f>SUM(D47+D54)</f>
        <v>0</v>
      </c>
      <c r="E46" s="18">
        <f>SUM(E47+E54)</f>
        <v>184447</v>
      </c>
      <c r="F46" s="9">
        <f t="shared" si="0"/>
        <v>184447</v>
      </c>
      <c r="G46" s="18">
        <f>SUM(G47+G54)</f>
        <v>0</v>
      </c>
      <c r="H46" s="9">
        <f t="shared" si="1"/>
        <v>184447</v>
      </c>
      <c r="I46" s="18">
        <f>SUM(I47+I54)</f>
        <v>0</v>
      </c>
      <c r="J46" s="9">
        <f t="shared" si="2"/>
        <v>184447</v>
      </c>
      <c r="K46" s="18">
        <f>SUM(K47+K54)</f>
        <v>7298.399999999994</v>
      </c>
      <c r="L46" s="9">
        <f t="shared" si="3"/>
        <v>191745.4</v>
      </c>
      <c r="M46" s="18">
        <f>SUM(M47+M54)</f>
        <v>0</v>
      </c>
      <c r="N46" s="9">
        <f t="shared" si="4"/>
        <v>191745.4</v>
      </c>
      <c r="O46" s="18">
        <f>SUM(O47+O54)</f>
        <v>0</v>
      </c>
      <c r="P46" s="9">
        <f t="shared" si="5"/>
        <v>191745.4</v>
      </c>
      <c r="Q46" s="18">
        <f>SUM(Q47+Q54)</f>
        <v>0</v>
      </c>
      <c r="R46" s="9">
        <f t="shared" si="6"/>
        <v>191745.4</v>
      </c>
      <c r="S46" s="18">
        <f>SUM(S47+S54)</f>
        <v>0</v>
      </c>
      <c r="T46" s="9">
        <f t="shared" si="7"/>
        <v>191745.4</v>
      </c>
      <c r="U46" s="18">
        <f>SUM(U47+U54)</f>
        <v>0</v>
      </c>
      <c r="V46" s="9">
        <f t="shared" si="8"/>
        <v>191745.4</v>
      </c>
    </row>
    <row r="47" spans="1:22" s="19" customFormat="1" ht="15">
      <c r="A47" s="15" t="s">
        <v>63</v>
      </c>
      <c r="B47" s="20" t="s">
        <v>103</v>
      </c>
      <c r="C47" s="21">
        <f>C51+C48</f>
        <v>-2918927.8</v>
      </c>
      <c r="D47" s="21">
        <f>D51+D48</f>
        <v>-2887160.9</v>
      </c>
      <c r="E47" s="21">
        <f>E51+E48</f>
        <v>0</v>
      </c>
      <c r="F47" s="9">
        <f t="shared" si="0"/>
        <v>-2887160.9</v>
      </c>
      <c r="G47" s="21">
        <f>G51+G48</f>
        <v>-118958.3</v>
      </c>
      <c r="H47" s="9">
        <f t="shared" si="1"/>
        <v>-3006119.1999999997</v>
      </c>
      <c r="I47" s="21">
        <f>I51+I48</f>
        <v>-125201.2</v>
      </c>
      <c r="J47" s="9">
        <f t="shared" si="2"/>
        <v>-3131320.4</v>
      </c>
      <c r="K47" s="21">
        <f>K51+K48</f>
        <v>-69165.1</v>
      </c>
      <c r="L47" s="9">
        <f t="shared" si="3"/>
        <v>-3200485.5</v>
      </c>
      <c r="M47" s="21">
        <f>M51+M48</f>
        <v>-186008</v>
      </c>
      <c r="N47" s="9">
        <f t="shared" si="4"/>
        <v>-3386493.5</v>
      </c>
      <c r="O47" s="21">
        <f>O51+O48</f>
        <v>-112640.8</v>
      </c>
      <c r="P47" s="9">
        <f t="shared" si="5"/>
        <v>-3499134.3</v>
      </c>
      <c r="Q47" s="21">
        <f>Q51+Q48</f>
        <v>-21455.1</v>
      </c>
      <c r="R47" s="9">
        <f t="shared" si="6"/>
        <v>-3520589.4</v>
      </c>
      <c r="S47" s="21">
        <f>S51+S48</f>
        <v>-29309.9</v>
      </c>
      <c r="T47" s="9">
        <f t="shared" si="7"/>
        <v>-3549899.3</v>
      </c>
      <c r="U47" s="21">
        <f>U51+U48</f>
        <v>-79298.8</v>
      </c>
      <c r="V47" s="9">
        <f t="shared" si="8"/>
        <v>-3629198.0999999996</v>
      </c>
    </row>
    <row r="48" spans="1:22" s="19" customFormat="1" ht="15">
      <c r="A48" s="15" t="s">
        <v>64</v>
      </c>
      <c r="B48" s="20" t="s">
        <v>104</v>
      </c>
      <c r="C48" s="21">
        <f aca="true" t="shared" si="12" ref="C48:U49">C49</f>
        <v>0</v>
      </c>
      <c r="D48" s="21">
        <f t="shared" si="12"/>
        <v>0</v>
      </c>
      <c r="E48" s="21">
        <f t="shared" si="12"/>
        <v>0</v>
      </c>
      <c r="F48" s="9">
        <f t="shared" si="0"/>
        <v>0</v>
      </c>
      <c r="G48" s="21">
        <f t="shared" si="12"/>
        <v>0</v>
      </c>
      <c r="H48" s="9">
        <f t="shared" si="1"/>
        <v>0</v>
      </c>
      <c r="I48" s="21">
        <f t="shared" si="12"/>
        <v>0</v>
      </c>
      <c r="J48" s="9">
        <f t="shared" si="2"/>
        <v>0</v>
      </c>
      <c r="K48" s="21">
        <f t="shared" si="12"/>
        <v>0</v>
      </c>
      <c r="L48" s="9">
        <f t="shared" si="3"/>
        <v>0</v>
      </c>
      <c r="M48" s="21">
        <f t="shared" si="12"/>
        <v>0</v>
      </c>
      <c r="N48" s="9">
        <f t="shared" si="4"/>
        <v>0</v>
      </c>
      <c r="O48" s="21">
        <f t="shared" si="12"/>
        <v>0</v>
      </c>
      <c r="P48" s="9">
        <f t="shared" si="5"/>
        <v>0</v>
      </c>
      <c r="Q48" s="21">
        <f t="shared" si="12"/>
        <v>0</v>
      </c>
      <c r="R48" s="9">
        <f t="shared" si="6"/>
        <v>0</v>
      </c>
      <c r="S48" s="21">
        <f t="shared" si="12"/>
        <v>0</v>
      </c>
      <c r="T48" s="9">
        <f t="shared" si="7"/>
        <v>0</v>
      </c>
      <c r="U48" s="21">
        <f t="shared" si="12"/>
        <v>0</v>
      </c>
      <c r="V48" s="9">
        <f t="shared" si="8"/>
        <v>0</v>
      </c>
    </row>
    <row r="49" spans="1:22" s="19" customFormat="1" ht="30">
      <c r="A49" s="15" t="s">
        <v>65</v>
      </c>
      <c r="B49" s="20" t="s">
        <v>105</v>
      </c>
      <c r="C49" s="21">
        <f t="shared" si="12"/>
        <v>0</v>
      </c>
      <c r="D49" s="21">
        <f t="shared" si="12"/>
        <v>0</v>
      </c>
      <c r="E49" s="21">
        <f t="shared" si="12"/>
        <v>0</v>
      </c>
      <c r="F49" s="9">
        <f t="shared" si="0"/>
        <v>0</v>
      </c>
      <c r="G49" s="21">
        <f t="shared" si="12"/>
        <v>0</v>
      </c>
      <c r="H49" s="9">
        <f t="shared" si="1"/>
        <v>0</v>
      </c>
      <c r="I49" s="21">
        <f t="shared" si="12"/>
        <v>0</v>
      </c>
      <c r="J49" s="9">
        <f t="shared" si="2"/>
        <v>0</v>
      </c>
      <c r="K49" s="21">
        <f t="shared" si="12"/>
        <v>0</v>
      </c>
      <c r="L49" s="9">
        <f t="shared" si="3"/>
        <v>0</v>
      </c>
      <c r="M49" s="21">
        <f t="shared" si="12"/>
        <v>0</v>
      </c>
      <c r="N49" s="9">
        <f t="shared" si="4"/>
        <v>0</v>
      </c>
      <c r="O49" s="21">
        <f t="shared" si="12"/>
        <v>0</v>
      </c>
      <c r="P49" s="9">
        <f t="shared" si="5"/>
        <v>0</v>
      </c>
      <c r="Q49" s="21">
        <f t="shared" si="12"/>
        <v>0</v>
      </c>
      <c r="R49" s="9">
        <f t="shared" si="6"/>
        <v>0</v>
      </c>
      <c r="S49" s="21">
        <f t="shared" si="12"/>
        <v>0</v>
      </c>
      <c r="T49" s="9">
        <f t="shared" si="7"/>
        <v>0</v>
      </c>
      <c r="U49" s="21">
        <f t="shared" si="12"/>
        <v>0</v>
      </c>
      <c r="V49" s="9">
        <f t="shared" si="8"/>
        <v>0</v>
      </c>
    </row>
    <row r="50" spans="1:22" s="19" customFormat="1" ht="30">
      <c r="A50" s="15" t="s">
        <v>66</v>
      </c>
      <c r="B50" s="20" t="s">
        <v>106</v>
      </c>
      <c r="C50" s="21">
        <v>0</v>
      </c>
      <c r="D50" s="21">
        <v>0</v>
      </c>
      <c r="E50" s="21">
        <v>0</v>
      </c>
      <c r="F50" s="9">
        <f t="shared" si="0"/>
        <v>0</v>
      </c>
      <c r="G50" s="21">
        <v>0</v>
      </c>
      <c r="H50" s="9">
        <f t="shared" si="1"/>
        <v>0</v>
      </c>
      <c r="I50" s="21">
        <v>0</v>
      </c>
      <c r="J50" s="9">
        <f t="shared" si="2"/>
        <v>0</v>
      </c>
      <c r="K50" s="21">
        <v>0</v>
      </c>
      <c r="L50" s="9">
        <f t="shared" si="3"/>
        <v>0</v>
      </c>
      <c r="M50" s="21">
        <v>0</v>
      </c>
      <c r="N50" s="9">
        <f t="shared" si="4"/>
        <v>0</v>
      </c>
      <c r="O50" s="21">
        <v>0</v>
      </c>
      <c r="P50" s="9">
        <f t="shared" si="5"/>
        <v>0</v>
      </c>
      <c r="Q50" s="21">
        <v>0</v>
      </c>
      <c r="R50" s="9">
        <f t="shared" si="6"/>
        <v>0</v>
      </c>
      <c r="S50" s="21">
        <v>0</v>
      </c>
      <c r="T50" s="9">
        <f t="shared" si="7"/>
        <v>0</v>
      </c>
      <c r="U50" s="21">
        <v>0</v>
      </c>
      <c r="V50" s="9">
        <f t="shared" si="8"/>
        <v>0</v>
      </c>
    </row>
    <row r="51" spans="1:22" s="19" customFormat="1" ht="15">
      <c r="A51" s="15" t="s">
        <v>67</v>
      </c>
      <c r="B51" s="20" t="s">
        <v>68</v>
      </c>
      <c r="C51" s="21">
        <f>C52</f>
        <v>-2918927.8</v>
      </c>
      <c r="D51" s="21">
        <f>D52</f>
        <v>-2887160.9</v>
      </c>
      <c r="E51" s="21">
        <f>E52</f>
        <v>0</v>
      </c>
      <c r="F51" s="9">
        <f t="shared" si="0"/>
        <v>-2887160.9</v>
      </c>
      <c r="G51" s="21">
        <f>G52</f>
        <v>-118958.3</v>
      </c>
      <c r="H51" s="9">
        <f t="shared" si="1"/>
        <v>-3006119.1999999997</v>
      </c>
      <c r="I51" s="21">
        <f>I52</f>
        <v>-125201.2</v>
      </c>
      <c r="J51" s="9">
        <f t="shared" si="2"/>
        <v>-3131320.4</v>
      </c>
      <c r="K51" s="21">
        <f>K52</f>
        <v>-69165.1</v>
      </c>
      <c r="L51" s="9">
        <f t="shared" si="3"/>
        <v>-3200485.5</v>
      </c>
      <c r="M51" s="21">
        <f>M52</f>
        <v>-186008</v>
      </c>
      <c r="N51" s="9">
        <f t="shared" si="4"/>
        <v>-3386493.5</v>
      </c>
      <c r="O51" s="21">
        <f>O52</f>
        <v>-112640.8</v>
      </c>
      <c r="P51" s="9">
        <f t="shared" si="5"/>
        <v>-3499134.3</v>
      </c>
      <c r="Q51" s="21">
        <f>Q52</f>
        <v>-21455.1</v>
      </c>
      <c r="R51" s="9">
        <f t="shared" si="6"/>
        <v>-3520589.4</v>
      </c>
      <c r="S51" s="21">
        <f>S52</f>
        <v>-29309.9</v>
      </c>
      <c r="T51" s="9">
        <f t="shared" si="7"/>
        <v>-3549899.3</v>
      </c>
      <c r="U51" s="21">
        <f>U52</f>
        <v>-79298.8</v>
      </c>
      <c r="V51" s="9">
        <f t="shared" si="8"/>
        <v>-3629198.0999999996</v>
      </c>
    </row>
    <row r="52" spans="1:22" s="19" customFormat="1" ht="15">
      <c r="A52" s="15" t="s">
        <v>69</v>
      </c>
      <c r="B52" s="20" t="s">
        <v>70</v>
      </c>
      <c r="C52" s="21">
        <v>-2918927.8</v>
      </c>
      <c r="D52" s="21">
        <f>D53</f>
        <v>-2887160.9</v>
      </c>
      <c r="E52" s="21">
        <f>E53</f>
        <v>0</v>
      </c>
      <c r="F52" s="9">
        <f t="shared" si="0"/>
        <v>-2887160.9</v>
      </c>
      <c r="G52" s="21">
        <f>SUM(G53)</f>
        <v>-118958.3</v>
      </c>
      <c r="H52" s="9">
        <f t="shared" si="1"/>
        <v>-3006119.1999999997</v>
      </c>
      <c r="I52" s="21">
        <f>SUM(I53)</f>
        <v>-125201.2</v>
      </c>
      <c r="J52" s="9">
        <f t="shared" si="2"/>
        <v>-3131320.4</v>
      </c>
      <c r="K52" s="21">
        <f>SUM(K53)</f>
        <v>-69165.1</v>
      </c>
      <c r="L52" s="9">
        <f t="shared" si="3"/>
        <v>-3200485.5</v>
      </c>
      <c r="M52" s="21">
        <f>SUM(M53)</f>
        <v>-186008</v>
      </c>
      <c r="N52" s="9">
        <f t="shared" si="4"/>
        <v>-3386493.5</v>
      </c>
      <c r="O52" s="21">
        <f>SUM(O53)</f>
        <v>-112640.8</v>
      </c>
      <c r="P52" s="9">
        <f t="shared" si="5"/>
        <v>-3499134.3</v>
      </c>
      <c r="Q52" s="21">
        <f>SUM(Q53)</f>
        <v>-21455.1</v>
      </c>
      <c r="R52" s="9">
        <f t="shared" si="6"/>
        <v>-3520589.4</v>
      </c>
      <c r="S52" s="21">
        <f>SUM(S53)</f>
        <v>-29309.9</v>
      </c>
      <c r="T52" s="9">
        <f t="shared" si="7"/>
        <v>-3549899.3</v>
      </c>
      <c r="U52" s="21">
        <f>SUM(U53)</f>
        <v>-79298.8</v>
      </c>
      <c r="V52" s="9">
        <f t="shared" si="8"/>
        <v>-3629198.0999999996</v>
      </c>
    </row>
    <row r="53" spans="1:22" s="19" customFormat="1" ht="30">
      <c r="A53" s="15" t="s">
        <v>71</v>
      </c>
      <c r="B53" s="20" t="s">
        <v>72</v>
      </c>
      <c r="C53" s="21">
        <v>-2887161.9</v>
      </c>
      <c r="D53" s="21">
        <v>-2887160.9</v>
      </c>
      <c r="E53" s="21">
        <v>0</v>
      </c>
      <c r="F53" s="9">
        <f t="shared" si="0"/>
        <v>-2887160.9</v>
      </c>
      <c r="G53" s="21">
        <v>-118958.3</v>
      </c>
      <c r="H53" s="9">
        <f t="shared" si="1"/>
        <v>-3006119.1999999997</v>
      </c>
      <c r="I53" s="21">
        <v>-125201.2</v>
      </c>
      <c r="J53" s="9">
        <f t="shared" si="2"/>
        <v>-3131320.4</v>
      </c>
      <c r="K53" s="21">
        <v>-69165.1</v>
      </c>
      <c r="L53" s="9">
        <f t="shared" si="3"/>
        <v>-3200485.5</v>
      </c>
      <c r="M53" s="21">
        <v>-186008</v>
      </c>
      <c r="N53" s="9">
        <f t="shared" si="4"/>
        <v>-3386493.5</v>
      </c>
      <c r="O53" s="21">
        <v>-112640.8</v>
      </c>
      <c r="P53" s="9">
        <f t="shared" si="5"/>
        <v>-3499134.3</v>
      </c>
      <c r="Q53" s="21">
        <v>-21455.1</v>
      </c>
      <c r="R53" s="9">
        <f t="shared" si="6"/>
        <v>-3520589.4</v>
      </c>
      <c r="S53" s="21">
        <v>-29309.9</v>
      </c>
      <c r="T53" s="9">
        <f t="shared" si="7"/>
        <v>-3549899.3</v>
      </c>
      <c r="U53" s="21">
        <v>-79298.8</v>
      </c>
      <c r="V53" s="9">
        <f t="shared" si="8"/>
        <v>-3629198.0999999996</v>
      </c>
    </row>
    <row r="54" spans="1:22" s="19" customFormat="1" ht="15">
      <c r="A54" s="15" t="s">
        <v>73</v>
      </c>
      <c r="B54" s="20" t="s">
        <v>107</v>
      </c>
      <c r="C54" s="21">
        <f>C55+C58</f>
        <v>2918927.8</v>
      </c>
      <c r="D54" s="21">
        <f>D55+D58</f>
        <v>2887160.9</v>
      </c>
      <c r="E54" s="21">
        <f>E55+E58</f>
        <v>184447</v>
      </c>
      <c r="F54" s="9">
        <f t="shared" si="0"/>
        <v>3071607.9</v>
      </c>
      <c r="G54" s="21">
        <f>G55+G58</f>
        <v>118958.3</v>
      </c>
      <c r="H54" s="9">
        <f t="shared" si="1"/>
        <v>3190566.1999999997</v>
      </c>
      <c r="I54" s="21">
        <f>I55+I58</f>
        <v>125201.2</v>
      </c>
      <c r="J54" s="9">
        <f t="shared" si="2"/>
        <v>3315767.4</v>
      </c>
      <c r="K54" s="21">
        <f>K55+K58</f>
        <v>76463.5</v>
      </c>
      <c r="L54" s="9">
        <f t="shared" si="3"/>
        <v>3392230.9</v>
      </c>
      <c r="M54" s="21">
        <f>M55+M58</f>
        <v>186008</v>
      </c>
      <c r="N54" s="9">
        <f t="shared" si="4"/>
        <v>3578238.9</v>
      </c>
      <c r="O54" s="21">
        <f>O55+O58</f>
        <v>112640.8</v>
      </c>
      <c r="P54" s="9">
        <f t="shared" si="5"/>
        <v>3690879.6999999997</v>
      </c>
      <c r="Q54" s="21">
        <f>Q55+Q58</f>
        <v>21455.1</v>
      </c>
      <c r="R54" s="9">
        <f t="shared" si="6"/>
        <v>3712334.8</v>
      </c>
      <c r="S54" s="21">
        <f>S55+S58</f>
        <v>29309.9</v>
      </c>
      <c r="T54" s="9">
        <f t="shared" si="7"/>
        <v>3741644.6999999997</v>
      </c>
      <c r="U54" s="21">
        <f>U55+U58</f>
        <v>79298.8</v>
      </c>
      <c r="V54" s="9">
        <f t="shared" si="8"/>
        <v>3820943.4999999995</v>
      </c>
    </row>
    <row r="55" spans="1:22" s="19" customFormat="1" ht="15">
      <c r="A55" s="15" t="s">
        <v>74</v>
      </c>
      <c r="B55" s="20" t="s">
        <v>108</v>
      </c>
      <c r="C55" s="21">
        <f aca="true" t="shared" si="13" ref="C55:U56">C56</f>
        <v>0</v>
      </c>
      <c r="D55" s="21">
        <f t="shared" si="13"/>
        <v>0</v>
      </c>
      <c r="E55" s="21">
        <f t="shared" si="13"/>
        <v>0</v>
      </c>
      <c r="F55" s="9">
        <f t="shared" si="0"/>
        <v>0</v>
      </c>
      <c r="G55" s="21">
        <f t="shared" si="13"/>
        <v>0</v>
      </c>
      <c r="H55" s="9">
        <f t="shared" si="1"/>
        <v>0</v>
      </c>
      <c r="I55" s="21">
        <f t="shared" si="13"/>
        <v>0</v>
      </c>
      <c r="J55" s="9">
        <f t="shared" si="2"/>
        <v>0</v>
      </c>
      <c r="K55" s="21">
        <f t="shared" si="13"/>
        <v>0</v>
      </c>
      <c r="L55" s="9">
        <f t="shared" si="3"/>
        <v>0</v>
      </c>
      <c r="M55" s="21">
        <f t="shared" si="13"/>
        <v>0</v>
      </c>
      <c r="N55" s="9">
        <f t="shared" si="4"/>
        <v>0</v>
      </c>
      <c r="O55" s="21">
        <f t="shared" si="13"/>
        <v>0</v>
      </c>
      <c r="P55" s="9">
        <f t="shared" si="5"/>
        <v>0</v>
      </c>
      <c r="Q55" s="21">
        <f t="shared" si="13"/>
        <v>0</v>
      </c>
      <c r="R55" s="9">
        <f t="shared" si="6"/>
        <v>0</v>
      </c>
      <c r="S55" s="21">
        <f t="shared" si="13"/>
        <v>0</v>
      </c>
      <c r="T55" s="9">
        <f t="shared" si="7"/>
        <v>0</v>
      </c>
      <c r="U55" s="21">
        <f t="shared" si="13"/>
        <v>0</v>
      </c>
      <c r="V55" s="9">
        <f t="shared" si="8"/>
        <v>0</v>
      </c>
    </row>
    <row r="56" spans="1:22" s="19" customFormat="1" ht="15">
      <c r="A56" s="15" t="s">
        <v>75</v>
      </c>
      <c r="B56" s="20" t="s">
        <v>109</v>
      </c>
      <c r="C56" s="21">
        <f t="shared" si="13"/>
        <v>0</v>
      </c>
      <c r="D56" s="21">
        <f t="shared" si="13"/>
        <v>0</v>
      </c>
      <c r="E56" s="21">
        <f t="shared" si="13"/>
        <v>0</v>
      </c>
      <c r="F56" s="9">
        <f t="shared" si="0"/>
        <v>0</v>
      </c>
      <c r="G56" s="21">
        <f t="shared" si="13"/>
        <v>0</v>
      </c>
      <c r="H56" s="9">
        <f t="shared" si="1"/>
        <v>0</v>
      </c>
      <c r="I56" s="21">
        <f t="shared" si="13"/>
        <v>0</v>
      </c>
      <c r="J56" s="9">
        <f t="shared" si="2"/>
        <v>0</v>
      </c>
      <c r="K56" s="21">
        <f t="shared" si="13"/>
        <v>0</v>
      </c>
      <c r="L56" s="9">
        <f t="shared" si="3"/>
        <v>0</v>
      </c>
      <c r="M56" s="21">
        <f t="shared" si="13"/>
        <v>0</v>
      </c>
      <c r="N56" s="9">
        <f t="shared" si="4"/>
        <v>0</v>
      </c>
      <c r="O56" s="21">
        <f t="shared" si="13"/>
        <v>0</v>
      </c>
      <c r="P56" s="9">
        <f t="shared" si="5"/>
        <v>0</v>
      </c>
      <c r="Q56" s="21">
        <f t="shared" si="13"/>
        <v>0</v>
      </c>
      <c r="R56" s="9">
        <f t="shared" si="6"/>
        <v>0</v>
      </c>
      <c r="S56" s="21">
        <f t="shared" si="13"/>
        <v>0</v>
      </c>
      <c r="T56" s="9">
        <f t="shared" si="7"/>
        <v>0</v>
      </c>
      <c r="U56" s="21">
        <f t="shared" si="13"/>
        <v>0</v>
      </c>
      <c r="V56" s="9">
        <f t="shared" si="8"/>
        <v>0</v>
      </c>
    </row>
    <row r="57" spans="1:22" s="19" customFormat="1" ht="30">
      <c r="A57" s="15" t="s">
        <v>76</v>
      </c>
      <c r="B57" s="20" t="s">
        <v>110</v>
      </c>
      <c r="C57" s="21">
        <v>0</v>
      </c>
      <c r="D57" s="21">
        <v>0</v>
      </c>
      <c r="E57" s="21">
        <v>0</v>
      </c>
      <c r="F57" s="9">
        <f t="shared" si="0"/>
        <v>0</v>
      </c>
      <c r="G57" s="21">
        <v>0</v>
      </c>
      <c r="H57" s="9">
        <f t="shared" si="1"/>
        <v>0</v>
      </c>
      <c r="I57" s="21">
        <v>0</v>
      </c>
      <c r="J57" s="9">
        <f t="shared" si="2"/>
        <v>0</v>
      </c>
      <c r="K57" s="21">
        <v>0</v>
      </c>
      <c r="L57" s="9">
        <f t="shared" si="3"/>
        <v>0</v>
      </c>
      <c r="M57" s="21">
        <v>0</v>
      </c>
      <c r="N57" s="9">
        <f t="shared" si="4"/>
        <v>0</v>
      </c>
      <c r="O57" s="21">
        <v>0</v>
      </c>
      <c r="P57" s="9">
        <f t="shared" si="5"/>
        <v>0</v>
      </c>
      <c r="Q57" s="21">
        <v>0</v>
      </c>
      <c r="R57" s="9">
        <f t="shared" si="6"/>
        <v>0</v>
      </c>
      <c r="S57" s="21">
        <v>0</v>
      </c>
      <c r="T57" s="9">
        <f t="shared" si="7"/>
        <v>0</v>
      </c>
      <c r="U57" s="21">
        <v>0</v>
      </c>
      <c r="V57" s="9">
        <f t="shared" si="8"/>
        <v>0</v>
      </c>
    </row>
    <row r="58" spans="1:22" s="19" customFormat="1" ht="15">
      <c r="A58" s="15" t="s">
        <v>77</v>
      </c>
      <c r="B58" s="20" t="s">
        <v>111</v>
      </c>
      <c r="C58" s="21">
        <f>C59-C61</f>
        <v>2918927.8</v>
      </c>
      <c r="D58" s="21">
        <f>D59-D61</f>
        <v>2887160.9</v>
      </c>
      <c r="E58" s="21">
        <f>E59-E61</f>
        <v>184447</v>
      </c>
      <c r="F58" s="9">
        <f t="shared" si="0"/>
        <v>3071607.9</v>
      </c>
      <c r="G58" s="21">
        <f>G59-G61</f>
        <v>118958.3</v>
      </c>
      <c r="H58" s="9">
        <f t="shared" si="1"/>
        <v>3190566.1999999997</v>
      </c>
      <c r="I58" s="21">
        <f>I59-I61</f>
        <v>125201.2</v>
      </c>
      <c r="J58" s="9">
        <f t="shared" si="2"/>
        <v>3315767.4</v>
      </c>
      <c r="K58" s="21">
        <f>K59-K61</f>
        <v>76463.5</v>
      </c>
      <c r="L58" s="9">
        <f t="shared" si="3"/>
        <v>3392230.9</v>
      </c>
      <c r="M58" s="21">
        <f>M59-M61</f>
        <v>186008</v>
      </c>
      <c r="N58" s="9">
        <f t="shared" si="4"/>
        <v>3578238.9</v>
      </c>
      <c r="O58" s="21">
        <f>O59-O61</f>
        <v>112640.8</v>
      </c>
      <c r="P58" s="9">
        <f t="shared" si="5"/>
        <v>3690879.6999999997</v>
      </c>
      <c r="Q58" s="21">
        <f>Q59-Q61</f>
        <v>21455.1</v>
      </c>
      <c r="R58" s="9">
        <f t="shared" si="6"/>
        <v>3712334.8</v>
      </c>
      <c r="S58" s="21">
        <f>S59-S61</f>
        <v>29309.9</v>
      </c>
      <c r="T58" s="9">
        <f t="shared" si="7"/>
        <v>3741644.6999999997</v>
      </c>
      <c r="U58" s="21">
        <f>U59-U61</f>
        <v>79298.8</v>
      </c>
      <c r="V58" s="9">
        <f t="shared" si="8"/>
        <v>3820943.4999999995</v>
      </c>
    </row>
    <row r="59" spans="1:22" s="19" customFormat="1" ht="15">
      <c r="A59" s="15" t="s">
        <v>78</v>
      </c>
      <c r="B59" s="20" t="s">
        <v>79</v>
      </c>
      <c r="C59" s="21">
        <f>C60</f>
        <v>2918927.8</v>
      </c>
      <c r="D59" s="21">
        <f>D60</f>
        <v>2887160.9</v>
      </c>
      <c r="E59" s="21">
        <f>E60</f>
        <v>184447</v>
      </c>
      <c r="F59" s="9">
        <f t="shared" si="0"/>
        <v>3071607.9</v>
      </c>
      <c r="G59" s="21">
        <f>G60</f>
        <v>118958.3</v>
      </c>
      <c r="H59" s="9">
        <f t="shared" si="1"/>
        <v>3190566.1999999997</v>
      </c>
      <c r="I59" s="21">
        <f>I60</f>
        <v>125201.2</v>
      </c>
      <c r="J59" s="9">
        <f t="shared" si="2"/>
        <v>3315767.4</v>
      </c>
      <c r="K59" s="21">
        <f>K60</f>
        <v>76463.5</v>
      </c>
      <c r="L59" s="9">
        <f t="shared" si="3"/>
        <v>3392230.9</v>
      </c>
      <c r="M59" s="21">
        <f>M60</f>
        <v>186008</v>
      </c>
      <c r="N59" s="9">
        <f t="shared" si="4"/>
        <v>3578238.9</v>
      </c>
      <c r="O59" s="21">
        <f>O60</f>
        <v>112640.8</v>
      </c>
      <c r="P59" s="9">
        <f t="shared" si="5"/>
        <v>3690879.6999999997</v>
      </c>
      <c r="Q59" s="21">
        <f>Q60</f>
        <v>21455.1</v>
      </c>
      <c r="R59" s="9">
        <f t="shared" si="6"/>
        <v>3712334.8</v>
      </c>
      <c r="S59" s="21">
        <f>S60</f>
        <v>29309.9</v>
      </c>
      <c r="T59" s="9">
        <f t="shared" si="7"/>
        <v>3741644.6999999997</v>
      </c>
      <c r="U59" s="21">
        <f>U60</f>
        <v>79298.8</v>
      </c>
      <c r="V59" s="9">
        <f t="shared" si="8"/>
        <v>3820943.4999999995</v>
      </c>
    </row>
    <row r="60" spans="1:22" s="19" customFormat="1" ht="30">
      <c r="A60" s="15" t="s">
        <v>80</v>
      </c>
      <c r="B60" s="20" t="s">
        <v>81</v>
      </c>
      <c r="C60" s="21">
        <v>2918927.8</v>
      </c>
      <c r="D60" s="21">
        <v>2887160.9</v>
      </c>
      <c r="E60" s="21">
        <v>184447</v>
      </c>
      <c r="F60" s="9">
        <f t="shared" si="0"/>
        <v>3071607.9</v>
      </c>
      <c r="G60" s="21">
        <v>118958.3</v>
      </c>
      <c r="H60" s="9">
        <f t="shared" si="1"/>
        <v>3190566.1999999997</v>
      </c>
      <c r="I60" s="21">
        <v>125201.2</v>
      </c>
      <c r="J60" s="9">
        <f t="shared" si="2"/>
        <v>3315767.4</v>
      </c>
      <c r="K60" s="21">
        <v>76463.5</v>
      </c>
      <c r="L60" s="9">
        <f t="shared" si="3"/>
        <v>3392230.9</v>
      </c>
      <c r="M60" s="21">
        <v>186008</v>
      </c>
      <c r="N60" s="9">
        <f t="shared" si="4"/>
        <v>3578238.9</v>
      </c>
      <c r="O60" s="21">
        <v>112640.8</v>
      </c>
      <c r="P60" s="9">
        <f t="shared" si="5"/>
        <v>3690879.6999999997</v>
      </c>
      <c r="Q60" s="21">
        <v>21455.1</v>
      </c>
      <c r="R60" s="9">
        <f t="shared" si="6"/>
        <v>3712334.8</v>
      </c>
      <c r="S60" s="21">
        <v>29309.9</v>
      </c>
      <c r="T60" s="9">
        <f t="shared" si="7"/>
        <v>3741644.6999999997</v>
      </c>
      <c r="U60" s="21">
        <v>79298.8</v>
      </c>
      <c r="V60" s="9">
        <f t="shared" si="8"/>
        <v>3820943.4999999995</v>
      </c>
    </row>
    <row r="61" spans="1:22" s="19" customFormat="1" ht="15">
      <c r="A61" s="15" t="s">
        <v>77</v>
      </c>
      <c r="B61" s="20" t="s">
        <v>82</v>
      </c>
      <c r="C61" s="21">
        <f>SUM(C62)</f>
        <v>0</v>
      </c>
      <c r="D61" s="21">
        <f>SUM(D62)</f>
        <v>0</v>
      </c>
      <c r="E61" s="21">
        <f>SUM(E62)</f>
        <v>0</v>
      </c>
      <c r="F61" s="9">
        <f t="shared" si="0"/>
        <v>0</v>
      </c>
      <c r="G61" s="21">
        <f>SUM(G62)</f>
        <v>0</v>
      </c>
      <c r="H61" s="9">
        <f t="shared" si="1"/>
        <v>0</v>
      </c>
      <c r="I61" s="21">
        <f>SUM(I62)</f>
        <v>0</v>
      </c>
      <c r="J61" s="9">
        <f t="shared" si="2"/>
        <v>0</v>
      </c>
      <c r="K61" s="21">
        <f>SUM(K62)</f>
        <v>0</v>
      </c>
      <c r="L61" s="9">
        <f t="shared" si="3"/>
        <v>0</v>
      </c>
      <c r="M61" s="21">
        <f>SUM(M62)</f>
        <v>0</v>
      </c>
      <c r="N61" s="9">
        <f t="shared" si="4"/>
        <v>0</v>
      </c>
      <c r="O61" s="21">
        <f>SUM(O62)</f>
        <v>0</v>
      </c>
      <c r="P61" s="9">
        <f t="shared" si="5"/>
        <v>0</v>
      </c>
      <c r="Q61" s="21">
        <f>SUM(Q62)</f>
        <v>0</v>
      </c>
      <c r="R61" s="9">
        <f t="shared" si="6"/>
        <v>0</v>
      </c>
      <c r="S61" s="21">
        <f>SUM(S62)</f>
        <v>0</v>
      </c>
      <c r="T61" s="9">
        <f t="shared" si="7"/>
        <v>0</v>
      </c>
      <c r="U61" s="21">
        <f>SUM(U62)</f>
        <v>0</v>
      </c>
      <c r="V61" s="9">
        <f t="shared" si="8"/>
        <v>0</v>
      </c>
    </row>
    <row r="62" spans="1:22" s="19" customFormat="1" ht="30">
      <c r="A62" s="15" t="s">
        <v>83</v>
      </c>
      <c r="B62" s="20" t="s">
        <v>84</v>
      </c>
      <c r="C62" s="21">
        <v>0</v>
      </c>
      <c r="D62" s="21">
        <v>0</v>
      </c>
      <c r="E62" s="21">
        <v>0</v>
      </c>
      <c r="F62" s="9">
        <f t="shared" si="0"/>
        <v>0</v>
      </c>
      <c r="G62" s="21">
        <v>0</v>
      </c>
      <c r="H62" s="9">
        <f t="shared" si="1"/>
        <v>0</v>
      </c>
      <c r="I62" s="21">
        <v>0</v>
      </c>
      <c r="J62" s="9">
        <f t="shared" si="2"/>
        <v>0</v>
      </c>
      <c r="K62" s="21">
        <v>0</v>
      </c>
      <c r="L62" s="9">
        <f t="shared" si="3"/>
        <v>0</v>
      </c>
      <c r="M62" s="21">
        <v>0</v>
      </c>
      <c r="N62" s="9">
        <f t="shared" si="4"/>
        <v>0</v>
      </c>
      <c r="O62" s="21">
        <v>0</v>
      </c>
      <c r="P62" s="9">
        <f t="shared" si="5"/>
        <v>0</v>
      </c>
      <c r="Q62" s="21">
        <v>0</v>
      </c>
      <c r="R62" s="9">
        <f t="shared" si="6"/>
        <v>0</v>
      </c>
      <c r="S62" s="21">
        <v>0</v>
      </c>
      <c r="T62" s="9">
        <f t="shared" si="7"/>
        <v>0</v>
      </c>
      <c r="U62" s="21">
        <v>0</v>
      </c>
      <c r="V62" s="9">
        <f t="shared" si="8"/>
        <v>0</v>
      </c>
    </row>
    <row r="63" spans="1:22" ht="15">
      <c r="A63" s="7" t="s">
        <v>85</v>
      </c>
      <c r="B63" s="8" t="s">
        <v>86</v>
      </c>
      <c r="C63" s="9">
        <f>C11+C46</f>
        <v>102411.2</v>
      </c>
      <c r="D63" s="9">
        <f>D11+D46</f>
        <v>102411.20000000001</v>
      </c>
      <c r="E63" s="9">
        <f>E11+E46</f>
        <v>184447</v>
      </c>
      <c r="F63" s="9">
        <f t="shared" si="0"/>
        <v>286858.2</v>
      </c>
      <c r="G63" s="9">
        <f>G11+G46</f>
        <v>-10617</v>
      </c>
      <c r="H63" s="9">
        <f t="shared" si="1"/>
        <v>276241.2</v>
      </c>
      <c r="I63" s="9">
        <f>I11+I46</f>
        <v>0</v>
      </c>
      <c r="J63" s="9">
        <f t="shared" si="2"/>
        <v>276241.2</v>
      </c>
      <c r="K63" s="9">
        <f>K11+K46</f>
        <v>7298.399999999994</v>
      </c>
      <c r="L63" s="9">
        <f t="shared" si="3"/>
        <v>283539.6</v>
      </c>
      <c r="M63" s="9">
        <f>M11+M46</f>
        <v>-1540.5</v>
      </c>
      <c r="N63" s="9">
        <f t="shared" si="4"/>
        <v>281999.1</v>
      </c>
      <c r="O63" s="9">
        <f>O11+O46</f>
        <v>0</v>
      </c>
      <c r="P63" s="9">
        <f t="shared" si="5"/>
        <v>281999.1</v>
      </c>
      <c r="Q63" s="9">
        <f>Q11+Q46</f>
        <v>2350</v>
      </c>
      <c r="R63" s="9">
        <f t="shared" si="6"/>
        <v>284349.1</v>
      </c>
      <c r="S63" s="9">
        <f>S11+S46</f>
        <v>-3621.4</v>
      </c>
      <c r="T63" s="9">
        <f t="shared" si="7"/>
        <v>280727.69999999995</v>
      </c>
      <c r="U63" s="9">
        <f>U11+U46</f>
        <v>0</v>
      </c>
      <c r="V63" s="9">
        <f t="shared" si="8"/>
        <v>280727.69999999995</v>
      </c>
    </row>
    <row r="65" ht="15" hidden="1"/>
    <row r="66" ht="15" customHeight="1" hidden="1">
      <c r="A66" s="2" t="s">
        <v>87</v>
      </c>
    </row>
    <row r="67" ht="15" customHeight="1" hidden="1"/>
    <row r="68" ht="15" customHeight="1" hidden="1"/>
    <row r="69" ht="15" customHeight="1" hidden="1">
      <c r="A69" s="22" t="s">
        <v>88</v>
      </c>
    </row>
    <row r="70" ht="15" customHeight="1" hidden="1">
      <c r="A70" s="22" t="s">
        <v>89</v>
      </c>
    </row>
    <row r="71" ht="15" customHeight="1" hidden="1">
      <c r="A71" s="2" t="s">
        <v>90</v>
      </c>
    </row>
    <row r="72" spans="23:30" ht="15" hidden="1">
      <c r="W72" s="35">
        <v>15964.6</v>
      </c>
      <c r="X72" s="35">
        <v>3833.8</v>
      </c>
      <c r="Y72" s="35">
        <v>2500</v>
      </c>
      <c r="Z72" s="35">
        <v>50</v>
      </c>
      <c r="AA72" s="35">
        <v>838.7</v>
      </c>
      <c r="AB72" s="35">
        <v>-45380.7</v>
      </c>
      <c r="AC72" s="2">
        <v>-500</v>
      </c>
      <c r="AD72" s="35">
        <f>SUM(V72:AC72)</f>
        <v>-22693.599999999995</v>
      </c>
    </row>
    <row r="73" spans="23:30" ht="15" hidden="1">
      <c r="W73" s="35">
        <v>15964.6</v>
      </c>
      <c r="X73" s="35">
        <v>3833.7</v>
      </c>
      <c r="Y73" s="35">
        <v>2500</v>
      </c>
      <c r="Z73" s="35">
        <v>0</v>
      </c>
      <c r="AA73" s="35">
        <v>838.7</v>
      </c>
      <c r="AB73" s="35">
        <v>-54159.2</v>
      </c>
      <c r="AC73" s="2">
        <v>-500</v>
      </c>
      <c r="AD73" s="35">
        <f>SUM(V73:AC73)</f>
        <v>-31522.199999999997</v>
      </c>
    </row>
    <row r="74" spans="23:30" ht="15" hidden="1">
      <c r="W74" s="35">
        <f aca="true" t="shared" si="14" ref="W74:AC74">SUM(W72-W73)</f>
        <v>0</v>
      </c>
      <c r="X74" s="35">
        <f t="shared" si="14"/>
        <v>0.1000000000003638</v>
      </c>
      <c r="Y74" s="35">
        <f t="shared" si="14"/>
        <v>0</v>
      </c>
      <c r="Z74" s="35">
        <f t="shared" si="14"/>
        <v>50</v>
      </c>
      <c r="AA74" s="35">
        <f t="shared" si="14"/>
        <v>0</v>
      </c>
      <c r="AB74" s="35">
        <f t="shared" si="14"/>
        <v>8778.5</v>
      </c>
      <c r="AC74" s="35">
        <f t="shared" si="14"/>
        <v>0</v>
      </c>
      <c r="AD74" s="35">
        <f>SUM(AD72-AD73)</f>
        <v>8828.600000000002</v>
      </c>
    </row>
    <row r="75" spans="23:28" ht="15">
      <c r="W75" s="35"/>
      <c r="X75" s="35"/>
      <c r="Y75" s="35"/>
      <c r="Z75" s="35"/>
      <c r="AA75" s="35"/>
      <c r="AB75" s="35"/>
    </row>
    <row r="76" spans="23:28" ht="15">
      <c r="W76" s="35"/>
      <c r="X76" s="35"/>
      <c r="Y76" s="35"/>
      <c r="Z76" s="35"/>
      <c r="AA76" s="35"/>
      <c r="AB76" s="35"/>
    </row>
    <row r="77" spans="2:28" ht="15" hidden="1">
      <c r="B77" s="2" t="s">
        <v>161</v>
      </c>
      <c r="C77" s="2">
        <v>3552.5</v>
      </c>
      <c r="W77" s="35"/>
      <c r="X77" s="35"/>
      <c r="Y77" s="35"/>
      <c r="Z77" s="35"/>
      <c r="AA77" s="35"/>
      <c r="AB77" s="35"/>
    </row>
    <row r="78" spans="2:28" ht="15" hidden="1">
      <c r="B78" s="2" t="s">
        <v>162</v>
      </c>
      <c r="C78" s="2">
        <v>164682.7</v>
      </c>
      <c r="W78" s="35"/>
      <c r="X78" s="35"/>
      <c r="Y78" s="35"/>
      <c r="Z78" s="35"/>
      <c r="AA78" s="35"/>
      <c r="AB78" s="35"/>
    </row>
    <row r="79" spans="2:28" ht="15" hidden="1">
      <c r="B79" s="2" t="s">
        <v>163</v>
      </c>
      <c r="C79" s="2">
        <v>2433.6</v>
      </c>
      <c r="W79" s="35"/>
      <c r="X79" s="35"/>
      <c r="Y79" s="35"/>
      <c r="Z79" s="35"/>
      <c r="AA79" s="35"/>
      <c r="AB79" s="35"/>
    </row>
    <row r="80" spans="3:28" ht="15" hidden="1">
      <c r="C80" s="2">
        <f>SUM(C77:C79)</f>
        <v>170668.80000000002</v>
      </c>
      <c r="W80" s="35"/>
      <c r="X80" s="35"/>
      <c r="Y80" s="35"/>
      <c r="Z80" s="35"/>
      <c r="AA80" s="35"/>
      <c r="AB80" s="35"/>
    </row>
    <row r="81" spans="23:28" ht="15">
      <c r="W81" s="35"/>
      <c r="X81" s="35"/>
      <c r="Y81" s="35"/>
      <c r="Z81" s="35"/>
      <c r="AA81" s="35"/>
      <c r="AB81" s="35"/>
    </row>
    <row r="82" spans="23:28" ht="15">
      <c r="W82" s="35"/>
      <c r="X82" s="35"/>
      <c r="Y82" s="35"/>
      <c r="Z82" s="35"/>
      <c r="AA82" s="35"/>
      <c r="AB82" s="35"/>
    </row>
  </sheetData>
  <sheetProtection/>
  <mergeCells count="23">
    <mergeCell ref="S8:S9"/>
    <mergeCell ref="T8:T9"/>
    <mergeCell ref="K8:K9"/>
    <mergeCell ref="G8:G9"/>
    <mergeCell ref="I8:I9"/>
    <mergeCell ref="J8:J9"/>
    <mergeCell ref="U8:U9"/>
    <mergeCell ref="V8:V9"/>
    <mergeCell ref="H8:H9"/>
    <mergeCell ref="Q8:Q9"/>
    <mergeCell ref="N8:N9"/>
    <mergeCell ref="P8:P9"/>
    <mergeCell ref="R8:R9"/>
    <mergeCell ref="L8:L9"/>
    <mergeCell ref="M8:M9"/>
    <mergeCell ref="O8:O9"/>
    <mergeCell ref="A8:A9"/>
    <mergeCell ref="B8:B9"/>
    <mergeCell ref="C8:C9"/>
    <mergeCell ref="D8:D9"/>
    <mergeCell ref="E8:E9"/>
    <mergeCell ref="F8:F9"/>
    <mergeCell ref="A6:V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34"/>
  <sheetViews>
    <sheetView zoomScalePageLayoutView="0" workbookViewId="0" topLeftCell="C1">
      <selection activeCell="D36" sqref="D36"/>
    </sheetView>
  </sheetViews>
  <sheetFormatPr defaultColWidth="9.140625" defaultRowHeight="15"/>
  <cols>
    <col min="1" max="1" width="52.7109375" style="1" hidden="1" customWidth="1"/>
    <col min="2" max="2" width="34.7109375" style="1" hidden="1" customWidth="1"/>
    <col min="3" max="16384" width="9.140625" style="1" customWidth="1"/>
  </cols>
  <sheetData>
    <row r="1" ht="15.75">
      <c r="B1" s="1" t="s">
        <v>159</v>
      </c>
    </row>
    <row r="2" ht="15.75">
      <c r="B2" s="1" t="s">
        <v>120</v>
      </c>
    </row>
    <row r="3" ht="15.75">
      <c r="B3" s="1" t="s">
        <v>121</v>
      </c>
    </row>
    <row r="4" ht="15.75">
      <c r="B4" s="1" t="s">
        <v>136</v>
      </c>
    </row>
    <row r="6" spans="1:256" ht="15.75">
      <c r="A6" s="26" t="s">
        <v>137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</row>
    <row r="7" spans="1:256" ht="15.75">
      <c r="A7" s="26" t="s">
        <v>138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</row>
    <row r="9" spans="1:2" ht="15.75">
      <c r="A9" s="27" t="s">
        <v>139</v>
      </c>
      <c r="B9" s="28" t="s">
        <v>140</v>
      </c>
    </row>
    <row r="10" spans="1:2" ht="31.5">
      <c r="A10" s="29" t="s">
        <v>141</v>
      </c>
      <c r="B10" s="30">
        <f>SUM(B11-B12)</f>
        <v>71982.29999999999</v>
      </c>
    </row>
    <row r="11" spans="1:2" ht="15.75">
      <c r="A11" s="31" t="s">
        <v>142</v>
      </c>
      <c r="B11" s="30">
        <v>107215.4</v>
      </c>
    </row>
    <row r="12" spans="1:2" ht="15.75">
      <c r="A12" s="31" t="s">
        <v>143</v>
      </c>
      <c r="B12" s="30">
        <v>35233.1</v>
      </c>
    </row>
    <row r="13" spans="1:2" ht="15.75">
      <c r="A13" s="29" t="s">
        <v>144</v>
      </c>
      <c r="B13" s="30">
        <f>SUM(B14-B15)</f>
        <v>17000</v>
      </c>
    </row>
    <row r="14" spans="1:2" ht="15.75">
      <c r="A14" s="31" t="s">
        <v>142</v>
      </c>
      <c r="B14" s="30">
        <v>50000</v>
      </c>
    </row>
    <row r="15" spans="1:2" ht="15.75">
      <c r="A15" s="31" t="s">
        <v>143</v>
      </c>
      <c r="B15" s="30">
        <v>33000</v>
      </c>
    </row>
    <row r="16" spans="1:2" ht="15.75">
      <c r="A16" s="31" t="s">
        <v>145</v>
      </c>
      <c r="B16" s="30">
        <f>SUM(B10+B13)</f>
        <v>88982.29999999999</v>
      </c>
    </row>
    <row r="32" ht="15.75">
      <c r="A32" s="32"/>
    </row>
    <row r="33" ht="15.75">
      <c r="A33" s="32"/>
    </row>
    <row r="34" ht="15.75">
      <c r="A34" s="3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35"/>
  <sheetViews>
    <sheetView zoomScalePageLayoutView="0" workbookViewId="0" topLeftCell="C1">
      <selection activeCell="A1" sqref="A1:B16384"/>
    </sheetView>
  </sheetViews>
  <sheetFormatPr defaultColWidth="9.140625" defaultRowHeight="15"/>
  <cols>
    <col min="1" max="1" width="64.7109375" style="0" hidden="1" customWidth="1"/>
    <col min="2" max="2" width="27.00390625" style="0" hidden="1" customWidth="1"/>
  </cols>
  <sheetData>
    <row r="1" ht="15.75">
      <c r="B1" s="1" t="s">
        <v>160</v>
      </c>
    </row>
    <row r="2" ht="15.75">
      <c r="B2" s="1" t="s">
        <v>120</v>
      </c>
    </row>
    <row r="3" ht="15.75">
      <c r="B3" s="1" t="s">
        <v>121</v>
      </c>
    </row>
    <row r="4" ht="15.75">
      <c r="B4" s="1" t="s">
        <v>136</v>
      </c>
    </row>
    <row r="6" spans="1:2" s="33" customFormat="1" ht="15.75">
      <c r="A6" s="26" t="s">
        <v>146</v>
      </c>
      <c r="B6" s="26"/>
    </row>
    <row r="7" spans="1:2" s="33" customFormat="1" ht="15.75">
      <c r="A7" s="26" t="s">
        <v>147</v>
      </c>
      <c r="B7" s="26"/>
    </row>
    <row r="8" s="33" customFormat="1" ht="15.75">
      <c r="A8" s="26" t="s">
        <v>148</v>
      </c>
    </row>
    <row r="10" spans="1:2" ht="15">
      <c r="A10" s="28" t="s">
        <v>149</v>
      </c>
      <c r="B10" s="28" t="s">
        <v>150</v>
      </c>
    </row>
    <row r="11" spans="1:2" ht="31.5">
      <c r="A11" s="29" t="s">
        <v>141</v>
      </c>
      <c r="B11" s="30">
        <v>71982.3</v>
      </c>
    </row>
    <row r="12" spans="1:2" ht="15.75">
      <c r="A12" s="29" t="s">
        <v>144</v>
      </c>
      <c r="B12" s="30">
        <v>17000</v>
      </c>
    </row>
    <row r="13" spans="1:2" ht="15.75">
      <c r="A13" s="29" t="s">
        <v>151</v>
      </c>
      <c r="B13" s="30">
        <v>0</v>
      </c>
    </row>
    <row r="14" spans="1:2" ht="15.75">
      <c r="A14" s="34" t="s">
        <v>152</v>
      </c>
      <c r="B14" s="30">
        <v>68233.1</v>
      </c>
    </row>
    <row r="15" spans="1:2" ht="15.75">
      <c r="A15" s="34" t="s">
        <v>153</v>
      </c>
      <c r="B15" s="30">
        <v>68233.1</v>
      </c>
    </row>
    <row r="16" spans="1:2" ht="15.75">
      <c r="A16" s="34" t="s">
        <v>154</v>
      </c>
      <c r="B16" s="30">
        <f>SUM(B11+B12+B13)</f>
        <v>88982.3</v>
      </c>
    </row>
    <row r="19" spans="1:2" ht="15.75">
      <c r="A19" s="1"/>
      <c r="B19" s="1"/>
    </row>
    <row r="20" spans="1:2" ht="15.75">
      <c r="A20" s="1"/>
      <c r="B20" s="1"/>
    </row>
    <row r="21" spans="1:2" ht="15.75">
      <c r="A21" s="1"/>
      <c r="B21" s="1"/>
    </row>
    <row r="22" spans="1:2" ht="15.75">
      <c r="A22" s="1"/>
      <c r="B22" s="1"/>
    </row>
    <row r="23" spans="1:2" ht="15.75">
      <c r="A23" s="1"/>
      <c r="B23" s="1"/>
    </row>
    <row r="24" spans="1:2" ht="15.75">
      <c r="A24" s="1"/>
      <c r="B24" s="1"/>
    </row>
    <row r="25" spans="1:2" ht="15.75">
      <c r="A25" s="1"/>
      <c r="B25" s="1"/>
    </row>
    <row r="26" spans="1:2" ht="15.75">
      <c r="A26" s="1"/>
      <c r="B26" s="1"/>
    </row>
    <row r="27" spans="1:2" ht="15.75">
      <c r="A27" s="1"/>
      <c r="B27" s="1"/>
    </row>
    <row r="28" spans="1:2" ht="15.75">
      <c r="A28" s="1"/>
      <c r="B28" s="1"/>
    </row>
    <row r="29" spans="1:2" ht="15.75">
      <c r="A29" s="1"/>
      <c r="B29" s="1"/>
    </row>
    <row r="30" spans="1:2" ht="15.75">
      <c r="A30" s="1"/>
      <c r="B30" s="1"/>
    </row>
    <row r="31" spans="1:2" ht="15.75">
      <c r="A31" s="1"/>
      <c r="B31" s="1"/>
    </row>
    <row r="32" spans="1:2" ht="15.75">
      <c r="A32" s="1"/>
      <c r="B32" s="1"/>
    </row>
    <row r="33" spans="1:2" ht="15.75">
      <c r="A33" s="32"/>
      <c r="B33" s="1"/>
    </row>
    <row r="34" spans="1:2" ht="15.75">
      <c r="A34" s="32"/>
      <c r="B34" s="1"/>
    </row>
    <row r="35" spans="1:2" ht="15.75">
      <c r="A35" s="32"/>
      <c r="B35" s="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2012-10-25T06:57:23Z</dcterms:modified>
  <cp:category/>
  <cp:version/>
  <cp:contentType/>
  <cp:contentStatus/>
</cp:coreProperties>
</file>